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ff624d6422d617d/ドキュメント/さむらい株式会社/保険代理店/IAGP/"/>
    </mc:Choice>
  </mc:AlternateContent>
  <xr:revisionPtr revIDLastSave="195" documentId="8_{71C2C990-A694-41EC-ADEE-BCD187904923}" xr6:coauthVersionLast="47" xr6:coauthVersionMax="47" xr10:uidLastSave="{AEC87E82-E98D-4A24-A236-C78C6B4D8DDB}"/>
  <bookViews>
    <workbookView xWindow="10" yWindow="10" windowWidth="19180" windowHeight="10060" xr2:uid="{00000000-000D-0000-FFFF-FFFF00000000}"/>
  </bookViews>
  <sheets>
    <sheet name="はじめに" sheetId="1" r:id="rId1"/>
    <sheet name="基本情報" sheetId="2" r:id="rId2"/>
    <sheet name="診断30問" sheetId="3" r:id="rId3"/>
    <sheet name="診断結果" sheetId="4" r:id="rId4"/>
    <sheet name="判定基準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G7" i="3" s="1"/>
  <c r="B3" i="4"/>
  <c r="B2" i="4"/>
  <c r="F33" i="3"/>
  <c r="G33" i="3" s="1"/>
  <c r="F32" i="3"/>
  <c r="G32" i="3" s="1"/>
  <c r="F31" i="3"/>
  <c r="G31" i="3" s="1"/>
  <c r="F30" i="3"/>
  <c r="G30" i="3" s="1"/>
  <c r="F29" i="3"/>
  <c r="G29" i="3" s="1"/>
  <c r="W29" i="3" s="1"/>
  <c r="F28" i="3"/>
  <c r="G28" i="3" s="1"/>
  <c r="F27" i="3"/>
  <c r="G27" i="3" s="1"/>
  <c r="W27" i="3" s="1"/>
  <c r="F26" i="3"/>
  <c r="G26" i="3" s="1"/>
  <c r="F25" i="3"/>
  <c r="G25" i="3" s="1"/>
  <c r="W25" i="3" s="1"/>
  <c r="F24" i="3"/>
  <c r="G24" i="3" s="1"/>
  <c r="F23" i="3"/>
  <c r="G23" i="3" s="1"/>
  <c r="F22" i="3"/>
  <c r="G22" i="3" s="1"/>
  <c r="F21" i="3"/>
  <c r="G21" i="3" s="1"/>
  <c r="F20" i="3"/>
  <c r="G20" i="3" s="1"/>
  <c r="F19" i="3"/>
  <c r="G19" i="3" s="1"/>
  <c r="F18" i="3"/>
  <c r="G18" i="3" s="1"/>
  <c r="U18" i="3" s="1"/>
  <c r="V18" i="3" s="1"/>
  <c r="F17" i="3"/>
  <c r="G17" i="3" s="1"/>
  <c r="F16" i="3"/>
  <c r="G16" i="3" s="1"/>
  <c r="F15" i="3"/>
  <c r="G15" i="3" s="1"/>
  <c r="F14" i="3"/>
  <c r="G14" i="3" s="1"/>
  <c r="F13" i="3"/>
  <c r="G13" i="3" s="1"/>
  <c r="W13" i="3" s="1"/>
  <c r="F12" i="3"/>
  <c r="G12" i="3" s="1"/>
  <c r="F11" i="3"/>
  <c r="G11" i="3" s="1"/>
  <c r="W11" i="3" s="1"/>
  <c r="F10" i="3"/>
  <c r="G10" i="3" s="1"/>
  <c r="F9" i="3"/>
  <c r="G9" i="3" s="1"/>
  <c r="W9" i="3" s="1"/>
  <c r="F8" i="3"/>
  <c r="G8" i="3" s="1"/>
  <c r="F6" i="3"/>
  <c r="G6" i="3" s="1"/>
  <c r="F5" i="3"/>
  <c r="G5" i="3" s="1"/>
  <c r="F4" i="3"/>
  <c r="G4" i="3" s="1"/>
  <c r="W18" i="3" l="1"/>
  <c r="U14" i="3"/>
  <c r="V14" i="3" s="1"/>
  <c r="W14" i="3"/>
  <c r="W28" i="3"/>
  <c r="U28" i="3"/>
  <c r="V28" i="3" s="1"/>
  <c r="U4" i="3"/>
  <c r="V4" i="3" s="1"/>
  <c r="B4" i="4"/>
  <c r="B5" i="4" s="1"/>
  <c r="E3" i="4"/>
  <c r="F3" i="4" s="1"/>
  <c r="W4" i="3"/>
  <c r="U17" i="3"/>
  <c r="V17" i="3" s="1"/>
  <c r="W17" i="3"/>
  <c r="W5" i="3"/>
  <c r="U5" i="3"/>
  <c r="V5" i="3" s="1"/>
  <c r="W24" i="3"/>
  <c r="U24" i="3"/>
  <c r="V24" i="3" s="1"/>
  <c r="E10" i="4"/>
  <c r="F10" i="4" s="1"/>
  <c r="W30" i="3"/>
  <c r="U30" i="3"/>
  <c r="V30" i="3" s="1"/>
  <c r="W7" i="3"/>
  <c r="U7" i="3"/>
  <c r="V7" i="3" s="1"/>
  <c r="W31" i="3"/>
  <c r="U31" i="3"/>
  <c r="V31" i="3" s="1"/>
  <c r="E5" i="4"/>
  <c r="F5" i="4" s="1"/>
  <c r="W12" i="3"/>
  <c r="U12" i="3"/>
  <c r="V12" i="3" s="1"/>
  <c r="W23" i="3"/>
  <c r="U23" i="3"/>
  <c r="V23" i="3" s="1"/>
  <c r="W15" i="3"/>
  <c r="U15" i="3"/>
  <c r="V15" i="3" s="1"/>
  <c r="W16" i="3"/>
  <c r="E6" i="4"/>
  <c r="F6" i="4" s="1"/>
  <c r="U16" i="3"/>
  <c r="V16" i="3" s="1"/>
  <c r="U6" i="3"/>
  <c r="V6" i="3" s="1"/>
  <c r="W6" i="3"/>
  <c r="E4" i="4"/>
  <c r="F4" i="4" s="1"/>
  <c r="W8" i="3"/>
  <c r="U8" i="3"/>
  <c r="V8" i="3" s="1"/>
  <c r="W32" i="3"/>
  <c r="E11" i="4"/>
  <c r="F11" i="4" s="1"/>
  <c r="U32" i="3"/>
  <c r="V32" i="3" s="1"/>
  <c r="U20" i="3"/>
  <c r="V20" i="3" s="1"/>
  <c r="W20" i="3"/>
  <c r="U33" i="3"/>
  <c r="V33" i="3" s="1"/>
  <c r="W33" i="3"/>
  <c r="W26" i="3"/>
  <c r="U26" i="3"/>
  <c r="V26" i="3" s="1"/>
  <c r="E9" i="4"/>
  <c r="F9" i="4" s="1"/>
  <c r="E7" i="4"/>
  <c r="F7" i="4" s="1"/>
  <c r="W19" i="3"/>
  <c r="U19" i="3"/>
  <c r="V19" i="3" s="1"/>
  <c r="W21" i="3"/>
  <c r="U21" i="3"/>
  <c r="V21" i="3" s="1"/>
  <c r="W10" i="3"/>
  <c r="U10" i="3"/>
  <c r="V10" i="3" s="1"/>
  <c r="U22" i="3"/>
  <c r="V22" i="3" s="1"/>
  <c r="W22" i="3"/>
  <c r="E8" i="4"/>
  <c r="F8" i="4" s="1"/>
  <c r="U11" i="3"/>
  <c r="V11" i="3" s="1"/>
  <c r="U27" i="3"/>
  <c r="V27" i="3" s="1"/>
  <c r="B9" i="4"/>
  <c r="U9" i="3"/>
  <c r="V9" i="3" s="1"/>
  <c r="U25" i="3"/>
  <c r="V25" i="3" s="1"/>
  <c r="U29" i="3"/>
  <c r="V29" i="3" s="1"/>
  <c r="U13" i="3"/>
  <c r="V13" i="3" s="1"/>
  <c r="F23" i="4" l="1"/>
  <c r="E20" i="4"/>
  <c r="B14" i="4"/>
  <c r="E23" i="4"/>
  <c r="D20" i="4"/>
  <c r="D23" i="4"/>
  <c r="C20" i="4"/>
  <c r="C23" i="4"/>
  <c r="B20" i="4"/>
  <c r="C13" i="4"/>
  <c r="B23" i="4"/>
  <c r="F19" i="4"/>
  <c r="B13" i="4"/>
  <c r="F22" i="4"/>
  <c r="E19" i="4"/>
  <c r="E22" i="4"/>
  <c r="D19" i="4"/>
  <c r="D22" i="4"/>
  <c r="C19" i="4"/>
  <c r="C22" i="4"/>
  <c r="B19" i="4"/>
  <c r="B22" i="4"/>
  <c r="F21" i="4"/>
  <c r="E21" i="4"/>
  <c r="C15" i="4"/>
  <c r="D21" i="4"/>
  <c r="B15" i="4"/>
  <c r="C21" i="4"/>
  <c r="B21" i="4"/>
  <c r="F20" i="4"/>
  <c r="C14" i="4"/>
  <c r="F13" i="4"/>
  <c r="E13" i="4"/>
  <c r="F15" i="4"/>
  <c r="E15" i="4"/>
  <c r="F14" i="4"/>
  <c r="E14" i="4"/>
  <c r="B7" i="4"/>
  <c r="B6" i="4"/>
  <c r="B8" i="4"/>
</calcChain>
</file>

<file path=xl/sharedStrings.xml><?xml version="1.0" encoding="utf-8"?>
<sst xmlns="http://schemas.openxmlformats.org/spreadsheetml/2006/main" count="393" uniqueCount="340">
  <si>
    <t>保険代理店サバイバル診断シート（30問版）</t>
  </si>
  <si>
    <t>あなたの代理店は、10年後も生き残れますか？</t>
  </si>
  <si>
    <t>目的</t>
  </si>
  <si>
    <r>
      <rPr>
        <b/>
        <sz val="12"/>
        <rFont val="Carlito"/>
      </rPr>
      <t>法改正・業界再編・マーケット変化を踏まえ、保険代理店の持続可能性を定量評価します。</t>
    </r>
  </si>
  <si>
    <t>診断内容</t>
  </si>
  <si>
    <r>
      <rPr>
        <b/>
        <sz val="12"/>
        <rFont val="Carlito"/>
      </rPr>
      <t>規模・収益性、生産性、人材・後継者、顧客基盤、商品構成、営業力、経営力、</t>
    </r>
    <r>
      <rPr>
        <b/>
        <sz val="12"/>
        <rFont val="Carlito"/>
        <family val="2"/>
      </rPr>
      <t>DX</t>
    </r>
    <r>
      <rPr>
        <b/>
        <sz val="12"/>
        <rFont val="Carlito"/>
      </rPr>
      <t>・投資、ガバナンスを</t>
    </r>
    <r>
      <rPr>
        <b/>
        <sz val="12"/>
        <rFont val="Carlito"/>
        <family val="2"/>
      </rPr>
      <t>30</t>
    </r>
    <r>
      <rPr>
        <b/>
        <sz val="12"/>
        <rFont val="Carlito"/>
      </rPr>
      <t>問で評価します。</t>
    </r>
  </si>
  <si>
    <t>使い方</t>
  </si>
  <si>
    <r>
      <rPr>
        <b/>
        <sz val="12"/>
        <rFont val="Carlito"/>
      </rPr>
      <t>①基本情報を入力</t>
    </r>
    <r>
      <rPr>
        <b/>
        <sz val="12"/>
        <rFont val="Carlito"/>
        <family val="2"/>
      </rPr>
      <t xml:space="preserve"> </t>
    </r>
    <r>
      <rPr>
        <b/>
        <sz val="12"/>
        <rFont val="Carlito"/>
      </rPr>
      <t>→</t>
    </r>
    <r>
      <rPr>
        <b/>
        <sz val="12"/>
        <rFont val="Carlito"/>
        <family val="2"/>
      </rPr>
      <t xml:space="preserve"> </t>
    </r>
    <r>
      <rPr>
        <b/>
        <sz val="12"/>
        <rFont val="Carlito"/>
      </rPr>
      <t>②診断</t>
    </r>
    <r>
      <rPr>
        <b/>
        <sz val="12"/>
        <rFont val="Carlito"/>
        <family val="2"/>
      </rPr>
      <t>30</t>
    </r>
    <r>
      <rPr>
        <b/>
        <sz val="12"/>
        <rFont val="Carlito"/>
      </rPr>
      <t>問に回答</t>
    </r>
    <r>
      <rPr>
        <b/>
        <sz val="12"/>
        <rFont val="Carlito"/>
        <family val="2"/>
      </rPr>
      <t xml:space="preserve"> </t>
    </r>
    <r>
      <rPr>
        <b/>
        <sz val="12"/>
        <rFont val="Carlito"/>
      </rPr>
      <t>→</t>
    </r>
    <r>
      <rPr>
        <b/>
        <sz val="12"/>
        <rFont val="Carlito"/>
        <family val="2"/>
      </rPr>
      <t xml:space="preserve"> </t>
    </r>
    <r>
      <rPr>
        <b/>
        <sz val="12"/>
        <rFont val="Carlito"/>
      </rPr>
      <t>③診断結果を確認</t>
    </r>
  </si>
  <si>
    <t>出力</t>
  </si>
  <si>
    <r>
      <rPr>
        <b/>
        <sz val="12"/>
        <rFont val="Carlito"/>
      </rPr>
      <t>サバイバル指数、推定生存確率、ランク、危険要因</t>
    </r>
    <r>
      <rPr>
        <b/>
        <sz val="12"/>
        <rFont val="Carlito"/>
        <family val="2"/>
      </rPr>
      <t>TOP3</t>
    </r>
    <r>
      <rPr>
        <b/>
        <sz val="12"/>
        <rFont val="Carlito"/>
      </rPr>
      <t>、強み</t>
    </r>
    <r>
      <rPr>
        <b/>
        <sz val="12"/>
        <rFont val="Carlito"/>
        <family val="2"/>
      </rPr>
      <t>TOP3</t>
    </r>
    <r>
      <rPr>
        <b/>
        <sz val="12"/>
        <rFont val="Carlito"/>
      </rPr>
      <t>、改善優先項目、グラフ</t>
    </r>
  </si>
  <si>
    <t>注意</t>
  </si>
  <si>
    <r>
      <rPr>
        <b/>
        <sz val="12"/>
        <rFont val="Carlito"/>
      </rPr>
      <t>本診断は経営判断の参考情報であり、将来の存続・収益・契約継続を保証するものではありません。</t>
    </r>
  </si>
  <si>
    <t>著作権</t>
  </si>
  <si>
    <r>
      <rPr>
        <b/>
        <sz val="12"/>
        <rFont val="Carlito"/>
      </rPr>
      <t>本資料の著作権は</t>
    </r>
    <r>
      <rPr>
        <b/>
        <sz val="12"/>
        <rFont val="Carlito"/>
        <family val="2"/>
      </rPr>
      <t>SAMURAI</t>
    </r>
    <r>
      <rPr>
        <b/>
        <sz val="12"/>
        <rFont val="Carlito"/>
      </rPr>
      <t>ビジネスコンサルティングに帰属します。無断転載・再配布・販売・商業利用を禁止します。</t>
    </r>
  </si>
  <si>
    <t>運営</t>
  </si>
  <si>
    <r>
      <t>SAMURAI</t>
    </r>
    <r>
      <rPr>
        <b/>
        <sz val="12"/>
        <rFont val="Carlito"/>
      </rPr>
      <t>ビジネスコンサルティング／</t>
    </r>
    <r>
      <rPr>
        <b/>
        <sz val="12"/>
        <rFont val="Carlito"/>
        <family val="2"/>
      </rPr>
      <t>IAGP</t>
    </r>
    <r>
      <rPr>
        <b/>
        <sz val="12"/>
        <rFont val="Carlito"/>
      </rPr>
      <t>（</t>
    </r>
    <r>
      <rPr>
        <b/>
        <sz val="12"/>
        <rFont val="Carlito"/>
        <family val="2"/>
      </rPr>
      <t>Insurance Agency Governance Platform</t>
    </r>
    <r>
      <rPr>
        <b/>
        <sz val="12"/>
        <rFont val="Carlito"/>
      </rPr>
      <t>）</t>
    </r>
  </si>
  <si>
    <t>作成日</t>
  </si>
  <si>
    <t>2026-06-20</t>
  </si>
  <si>
    <t>基本情報</t>
  </si>
  <si>
    <t>代理店名</t>
  </si>
  <si>
    <t>回答日</t>
  </si>
  <si>
    <t>回答者</t>
  </si>
  <si>
    <t>所在地（都道府県）</t>
  </si>
  <si>
    <t>募集人数</t>
  </si>
  <si>
    <t>年間総手数料収入（万円）</t>
  </si>
  <si>
    <r>
      <t>損保手数料比率（</t>
    </r>
    <r>
      <rPr>
        <b/>
        <sz val="12"/>
        <color rgb="FF0B1F3A"/>
        <rFont val="Carlito"/>
        <family val="2"/>
      </rPr>
      <t>%</t>
    </r>
    <r>
      <rPr>
        <b/>
        <sz val="12"/>
        <color rgb="FF0B1F3A"/>
        <rFont val="Carlito"/>
      </rPr>
      <t>）</t>
    </r>
  </si>
  <si>
    <r>
      <t>生保手数料比率（</t>
    </r>
    <r>
      <rPr>
        <b/>
        <sz val="12"/>
        <color rgb="FF0B1F3A"/>
        <rFont val="Carlito"/>
        <family val="2"/>
      </rPr>
      <t>%</t>
    </r>
    <r>
      <rPr>
        <b/>
        <sz val="12"/>
        <color rgb="FF0B1F3A"/>
        <rFont val="Carlito"/>
      </rPr>
      <t>）</t>
    </r>
  </si>
  <si>
    <r>
      <t>自動車保険比率（</t>
    </r>
    <r>
      <rPr>
        <b/>
        <sz val="12"/>
        <color rgb="FF0B1F3A"/>
        <rFont val="Carlito"/>
        <family val="2"/>
      </rPr>
      <t>%</t>
    </r>
    <r>
      <rPr>
        <b/>
        <sz val="12"/>
        <color rgb="FF0B1F3A"/>
        <rFont val="Carlito"/>
      </rPr>
      <t>）</t>
    </r>
  </si>
  <si>
    <r>
      <t>法人顧客比率（</t>
    </r>
    <r>
      <rPr>
        <b/>
        <sz val="12"/>
        <color rgb="FF0B1F3A"/>
        <rFont val="Carlito"/>
        <family val="2"/>
      </rPr>
      <t>%</t>
    </r>
    <r>
      <rPr>
        <b/>
        <sz val="12"/>
        <color rgb="FF0B1F3A"/>
        <rFont val="Carlito"/>
      </rPr>
      <t>）</t>
    </r>
  </si>
  <si>
    <t>備考</t>
  </si>
  <si>
    <t>No</t>
  </si>
  <si>
    <t>分野</t>
  </si>
  <si>
    <t>重み</t>
  </si>
  <si>
    <t>設問</t>
  </si>
  <si>
    <t>回答</t>
  </si>
  <si>
    <t>素点</t>
  </si>
  <si>
    <t>加重点</t>
  </si>
  <si>
    <t>主なリスク</t>
  </si>
  <si>
    <t>改善方向</t>
  </si>
  <si>
    <t>規模・収益性</t>
  </si>
  <si>
    <t>年間総手数料収入はどの程度ですか</t>
  </si>
  <si>
    <t>事業規模不足・固定費吸収力不足</t>
  </si>
  <si>
    <t>収益基盤拡大、提携・共同化、法人顧客開拓を検討</t>
  </si>
  <si>
    <t>5000万円未満</t>
  </si>
  <si>
    <t>過去3年間の売上推移はどうですか</t>
  </si>
  <si>
    <t>やや増加</t>
  </si>
  <si>
    <t>成長停滞・マーケット縮小</t>
  </si>
  <si>
    <t>重点顧客の再設計、紹介・法人開拓の仕組み化</t>
  </si>
  <si>
    <t>大幅減少</t>
  </si>
  <si>
    <t>やや減少</t>
  </si>
  <si>
    <t>横ばい</t>
  </si>
  <si>
    <t>大幅増加</t>
  </si>
  <si>
    <t>営業利益は安定的に確保できていますか</t>
  </si>
  <si>
    <t>概ね損益均衡</t>
  </si>
  <si>
    <t>利益体質の弱さ</t>
  </si>
  <si>
    <t>固定費管理、生産性改善、収益性の高い分野へ転換</t>
  </si>
  <si>
    <t>赤字傾向</t>
  </si>
  <si>
    <t>年度により不安定</t>
  </si>
  <si>
    <t>安定黒字</t>
  </si>
  <si>
    <t>高収益を継続</t>
  </si>
  <si>
    <t>保険会社依存・取引条件変更リスク</t>
  </si>
  <si>
    <t>複数社化、商品ポートフォリオ再設計</t>
  </si>
  <si>
    <t>生産性</t>
  </si>
  <si>
    <t>募集人1人当たり年間手数料収入はどの程度ですか</t>
  </si>
  <si>
    <t>600～1,000万円未満</t>
  </si>
  <si>
    <t>低生産性・人件費負担</t>
  </si>
  <si>
    <t>業務標準化、顧客ランク管理、既存顧客深耕</t>
  </si>
  <si>
    <t>600万円未満</t>
  </si>
  <si>
    <t>1,000～1,500万円未満</t>
  </si>
  <si>
    <t>1,500～2,000万円未満</t>
  </si>
  <si>
    <t>2,000万円以上</t>
  </si>
  <si>
    <t>事務処理・見積・更新業務は効率化されていますか</t>
  </si>
  <si>
    <t>最低限の効率化</t>
  </si>
  <si>
    <t>属人的業務・時間不足</t>
  </si>
  <si>
    <t>事務フロー見直し、テンプレート化、RPA/AI検討</t>
  </si>
  <si>
    <t>ほぼ手作業</t>
  </si>
  <si>
    <t>一部手作業が多い</t>
  </si>
  <si>
    <t>かなり効率化</t>
  </si>
  <si>
    <t>高度に標準化・自動化</t>
  </si>
  <si>
    <t>既存顧客への更新・提案活動は計画的ですか</t>
  </si>
  <si>
    <t>最低限管理</t>
  </si>
  <si>
    <t>更新依存・提案漏れ</t>
  </si>
  <si>
    <t>CRM活用、更新前活動・クロスセル管理を整備</t>
  </si>
  <si>
    <t>場当たり的</t>
  </si>
  <si>
    <t>担当者任せ</t>
  </si>
  <si>
    <t>計画的に実施</t>
  </si>
  <si>
    <t>データに基づき高度に管理</t>
  </si>
  <si>
    <t>人材・後継者</t>
  </si>
  <si>
    <t>募集人の平均年齢は何歳ですか</t>
  </si>
  <si>
    <t>55～59歳</t>
  </si>
  <si>
    <t>高齢化・将来の人員不足</t>
  </si>
  <si>
    <t>若手採用、承継計画、人材ポートフォリオ再設計</t>
  </si>
  <si>
    <t>65歳以上</t>
  </si>
  <si>
    <t>60～64歳</t>
  </si>
  <si>
    <t>50～54歳</t>
  </si>
  <si>
    <t>50歳未満</t>
  </si>
  <si>
    <t>60歳以上の募集人比率はどの程度ですか</t>
  </si>
  <si>
    <t>10～30%未満</t>
  </si>
  <si>
    <t>高齢募集人偏重</t>
  </si>
  <si>
    <t>採用・育成、役割転換、ノウハウ継承</t>
  </si>
  <si>
    <t>70%以上</t>
  </si>
  <si>
    <t>50～70%未満</t>
  </si>
  <si>
    <t>30～50%未満</t>
  </si>
  <si>
    <t>10%未満</t>
  </si>
  <si>
    <t>後継者候補はいますか</t>
  </si>
  <si>
    <t>候補はいるが育成未着手</t>
  </si>
  <si>
    <t>後継者不在・廃業リスク</t>
  </si>
  <si>
    <t>承継計画、幹部育成、M&amp;A含む選択肢検討</t>
  </si>
  <si>
    <t>いない</t>
  </si>
  <si>
    <t>未定</t>
  </si>
  <si>
    <t>候補あり・育成中</t>
  </si>
  <si>
    <t>明確で承継計画あり</t>
  </si>
  <si>
    <t>若手募集人を採用できていますか</t>
  </si>
  <si>
    <t>不定期に採用</t>
  </si>
  <si>
    <t>若手不足・組織老朽化</t>
  </si>
  <si>
    <t>採用チャネル整備、教育プログラム、魅力発信</t>
  </si>
  <si>
    <t>全くできていない</t>
  </si>
  <si>
    <t>ほとんどない</t>
  </si>
  <si>
    <t>定期的に採用</t>
  </si>
  <si>
    <t>採用・育成が仕組み化</t>
  </si>
  <si>
    <t>人材育成の仕組みがありますか</t>
  </si>
  <si>
    <t>OJTのみ</t>
  </si>
  <si>
    <t>育成不足・品質ばらつき</t>
  </si>
  <si>
    <t>教育計画、スキルマップ、面談・評価制度導入</t>
  </si>
  <si>
    <t>ない</t>
  </si>
  <si>
    <t>一部研修あり</t>
  </si>
  <si>
    <t>年間計画あり</t>
  </si>
  <si>
    <t>評価・育成・研修が連動</t>
  </si>
  <si>
    <t>顧客基盤</t>
  </si>
  <si>
    <t>法人顧客比率はどの程度ですか</t>
  </si>
  <si>
    <t>10～20%未満</t>
  </si>
  <si>
    <t>個人偏重・価格競争リスク</t>
  </si>
  <si>
    <t>法人開拓、リスクマネジメント提案力強化</t>
  </si>
  <si>
    <t>20～35%未満</t>
  </si>
  <si>
    <t>35～50%未満</t>
  </si>
  <si>
    <t>50%以上</t>
  </si>
  <si>
    <t>紹介による新規顧客獲得ができていますか</t>
  </si>
  <si>
    <t>一定数ある</t>
  </si>
  <si>
    <t>新規獲得力不足</t>
  </si>
  <si>
    <t>紹介依頼の仕組み、顧客満足度向上</t>
  </si>
  <si>
    <t>ほぼない</t>
  </si>
  <si>
    <t>たまにある</t>
  </si>
  <si>
    <t>継続的にある</t>
  </si>
  <si>
    <t>仕組み化されている</t>
  </si>
  <si>
    <t>顧客情報は整理・活用されていますか</t>
  </si>
  <si>
    <t>顧客情報属人化</t>
  </si>
  <si>
    <t>CRM整備、顧客ランク・接点履歴の標準化</t>
  </si>
  <si>
    <t>未整備</t>
  </si>
  <si>
    <t>担当者ごとにバラバラ</t>
  </si>
  <si>
    <t>CRM等で管理</t>
  </si>
  <si>
    <t>分析・提案に活用</t>
  </si>
  <si>
    <t>商品構成</t>
  </si>
  <si>
    <t>自動車保険比率はどの程度ですか</t>
  </si>
  <si>
    <t>40～60%未満</t>
  </si>
  <si>
    <t>自動車保険依存・収益低下リスク</t>
  </si>
  <si>
    <t>火災・法人・生保・新種への分散</t>
  </si>
  <si>
    <t>80%以上</t>
  </si>
  <si>
    <t>60～80%未満</t>
  </si>
  <si>
    <t>20～40%未満</t>
  </si>
  <si>
    <t>20%未満</t>
  </si>
  <si>
    <t>生命保険手数料比率はどの程度ですか</t>
  </si>
  <si>
    <t>収益機会の取りこぼし</t>
  </si>
  <si>
    <t>保障見直し提案、法人生命保険・福利厚生提案</t>
  </si>
  <si>
    <t>5%未満</t>
  </si>
  <si>
    <t>5～10%未満</t>
  </si>
  <si>
    <t>20～30%未満</t>
  </si>
  <si>
    <t>30%以上</t>
  </si>
  <si>
    <t>法人向け商品を提案できていますか</t>
  </si>
  <si>
    <t>一部担当者のみ</t>
  </si>
  <si>
    <t>法人営業力不足</t>
  </si>
  <si>
    <t>法人リスク診断、業種別提案資料の整備</t>
  </si>
  <si>
    <t>ほぼできていない</t>
  </si>
  <si>
    <t>基本提案は可能</t>
  </si>
  <si>
    <t>継続的に提案</t>
  </si>
  <si>
    <t>リスク診断型提案が可能</t>
  </si>
  <si>
    <t>営業力</t>
  </si>
  <si>
    <t>法人新規開拓を継続的に行っていますか</t>
  </si>
  <si>
    <t>一部実施</t>
  </si>
  <si>
    <t>新規成長力不足</t>
  </si>
  <si>
    <t>ターゲットリスト、紹介ルート、営業KPI設定</t>
  </si>
  <si>
    <t>していない</t>
  </si>
  <si>
    <t>不定期</t>
  </si>
  <si>
    <t>仕組み化・数値管理</t>
  </si>
  <si>
    <t>クロスセル提案ができていますか</t>
  </si>
  <si>
    <t>単品販売・収益機会損失</t>
  </si>
  <si>
    <t>顧客別提案項目、更新時チェックリスト整備</t>
  </si>
  <si>
    <t>定期的に実施</t>
  </si>
  <si>
    <t>仕組み化・管理</t>
  </si>
  <si>
    <t>顧客紹介を仕組み化していますか</t>
  </si>
  <si>
    <t>紹介獲得の再現性不足</t>
  </si>
  <si>
    <t>紹介依頼タイミング・紹介先管理を仕組み化</t>
  </si>
  <si>
    <t>声掛け程度</t>
  </si>
  <si>
    <t>手順あり</t>
  </si>
  <si>
    <t>紹介制度・KPIあり</t>
  </si>
  <si>
    <t>経営力</t>
  </si>
  <si>
    <t>経営計画を策定していますか</t>
  </si>
  <si>
    <t>年度計画あり</t>
  </si>
  <si>
    <t>経営の場当たり化</t>
  </si>
  <si>
    <t>年度計画・数値目標・重点施策を明文化</t>
  </si>
  <si>
    <t>策定していない</t>
  </si>
  <si>
    <t>頭の中だけ</t>
  </si>
  <si>
    <t>簡易計画あり</t>
  </si>
  <si>
    <t>中期計画・PDCAあり</t>
  </si>
  <si>
    <t>月次業績を把握していますか</t>
  </si>
  <si>
    <t>売上のみ把握</t>
  </si>
  <si>
    <t>経営判断の遅れ</t>
  </si>
  <si>
    <t>月次管理表、KPI、会議体を整備</t>
  </si>
  <si>
    <t>把握していない</t>
  </si>
  <si>
    <t>年数回のみ</t>
  </si>
  <si>
    <t>月次で把握</t>
  </si>
  <si>
    <t>KPIまで月次管理</t>
  </si>
  <si>
    <t>経営者は管理業務に十分な時間を確保していますか</t>
  </si>
  <si>
    <t>管理時間不足</t>
  </si>
  <si>
    <t>経営管理不足・属人化</t>
  </si>
  <si>
    <t>管理時間の確保、幹部育成、権限移譲</t>
  </si>
  <si>
    <t>ほぼ営業のみ</t>
  </si>
  <si>
    <t>最低限確保</t>
  </si>
  <si>
    <t>定期的に確保</t>
  </si>
  <si>
    <t>幹部と分担し十分確保</t>
  </si>
  <si>
    <t>数値目標を設定し管理していますか</t>
  </si>
  <si>
    <t>一部KPIあり</t>
  </si>
  <si>
    <t>目標管理不足</t>
  </si>
  <si>
    <t>KPI設計、進捗会議、改善アクション管理</t>
  </si>
  <si>
    <t>設定なし</t>
  </si>
  <si>
    <t>売上目標のみ</t>
  </si>
  <si>
    <t>KPI管理あり</t>
  </si>
  <si>
    <t>目標・評価・改善が連動</t>
  </si>
  <si>
    <t>DX・投資</t>
  </si>
  <si>
    <t>CRM・顧客管理システムを活用していますか</t>
  </si>
  <si>
    <t>一部利用</t>
  </si>
  <si>
    <t>顧客情報属人化・提案漏れ</t>
  </si>
  <si>
    <t>CRM導入、入力ルール、活用会議</t>
  </si>
  <si>
    <t>未導入</t>
  </si>
  <si>
    <t>名簿程度</t>
  </si>
  <si>
    <t>概ね活用</t>
  </si>
  <si>
    <t>営業・管理に高度活用</t>
  </si>
  <si>
    <t>ペーパーレス化・電子保存を進めていますか</t>
  </si>
  <si>
    <t>最低限対応</t>
  </si>
  <si>
    <t>業務非効率・証跡管理不足</t>
  </si>
  <si>
    <t>電子保管ルール、フォルダ体系、ワークフロー整備</t>
  </si>
  <si>
    <t>ほぼ紙</t>
  </si>
  <si>
    <t>一部電子化</t>
  </si>
  <si>
    <t>かなり進展</t>
  </si>
  <si>
    <t>全社標準化</t>
  </si>
  <si>
    <t>AI・RPA等の活用を検討していますか</t>
  </si>
  <si>
    <t>一部試行</t>
  </si>
  <si>
    <t>生産性改善の遅れ</t>
  </si>
  <si>
    <t>小さな業務からAI/RPA活用を開始</t>
  </si>
  <si>
    <t>検討していない</t>
  </si>
  <si>
    <t>関心のみ</t>
  </si>
  <si>
    <t>業務に導入</t>
  </si>
  <si>
    <t>継続改善に活用</t>
  </si>
  <si>
    <t>ガバナンス</t>
  </si>
  <si>
    <t>自主点検・内部監査を実施していますか</t>
  </si>
  <si>
    <t>自己点検のみ形式的</t>
  </si>
  <si>
    <t>管理態勢不備・保険会社対応リスク</t>
  </si>
  <si>
    <t>自主点検、内部監査、改善管理を整備</t>
  </si>
  <si>
    <t>未実施</t>
  </si>
  <si>
    <t>自己点検実施</t>
  </si>
  <si>
    <t>内部監査あり</t>
  </si>
  <si>
    <t>改善・フォローまで実施</t>
  </si>
  <si>
    <t>改正保険業法への対応計画がありますか</t>
  </si>
  <si>
    <t>情報収集中</t>
  </si>
  <si>
    <t>法改正対応遅れ</t>
  </si>
  <si>
    <t>対応計画、責任者、証跡整備、外部支援活用</t>
  </si>
  <si>
    <t>一部対応</t>
  </si>
  <si>
    <t>計画あり</t>
  </si>
  <si>
    <t>実行・見直しまで実施</t>
  </si>
  <si>
    <t>診断結果</t>
  </si>
  <si>
    <t>スコア</t>
  </si>
  <si>
    <t>判定</t>
  </si>
  <si>
    <t>サバイバル指数</t>
  </si>
  <si>
    <t>ランク</t>
  </si>
  <si>
    <t>推定生存確率</t>
  </si>
  <si>
    <t>総合コメント</t>
  </si>
  <si>
    <t>回答率</t>
  </si>
  <si>
    <t>判定基準・配点</t>
  </si>
  <si>
    <r>
      <rPr>
        <b/>
        <sz val="12"/>
        <color rgb="FFFFFFFF"/>
        <rFont val="Carlito"/>
      </rPr>
      <t>サバイバル指数</t>
    </r>
  </si>
  <si>
    <r>
      <rPr>
        <b/>
        <sz val="12"/>
        <color rgb="FFFFFFFF"/>
        <rFont val="Carlito"/>
      </rPr>
      <t>推定生存確率</t>
    </r>
  </si>
  <si>
    <r>
      <rPr>
        <b/>
        <sz val="12"/>
        <color rgb="FFFFFFFF"/>
        <rFont val="Carlito"/>
      </rPr>
      <t>判定</t>
    </r>
  </si>
  <si>
    <r>
      <rPr>
        <b/>
        <sz val="12"/>
        <color rgb="FFFFFFFF"/>
        <rFont val="Carlito"/>
      </rPr>
      <t>意味</t>
    </r>
  </si>
  <si>
    <r>
      <rPr>
        <b/>
        <sz val="12"/>
        <color rgb="FFFFFFFF"/>
        <rFont val="Carlito"/>
      </rPr>
      <t>推奨対応</t>
    </r>
  </si>
  <si>
    <t>S</t>
  </si>
  <si>
    <t>業界再編を勝ち抜くトップクラス代理店</t>
  </si>
  <si>
    <t>A</t>
  </si>
  <si>
    <t>高い競争力を持つ成長代理店</t>
  </si>
  <si>
    <t>弱点補強と法人営業強化</t>
  </si>
  <si>
    <t>B</t>
  </si>
  <si>
    <t>平均的だが改善余地あり</t>
  </si>
  <si>
    <t>C</t>
  </si>
  <si>
    <t>将来的な競争力低下リスクあり</t>
  </si>
  <si>
    <t>D</t>
  </si>
  <si>
    <t>抜本的改革が必要</t>
  </si>
  <si>
    <t>承継・統合・外部支援を早急に検討</t>
  </si>
  <si>
    <t>危険度</t>
  </si>
  <si>
    <t>危険順位キー</t>
  </si>
  <si>
    <t>強み順位キー</t>
  </si>
  <si>
    <t>抽出ロジック</t>
  </si>
  <si>
    <t>危険度＝重み×5－加重点</t>
  </si>
  <si>
    <t>危険要因・優先改善＝危険度の高い順</t>
  </si>
  <si>
    <t>強み＝加重点の高い順</t>
  </si>
  <si>
    <t>順位キーで同点重複を回避</t>
  </si>
  <si>
    <t>危険要因TOP3（危険度が高い項目）</t>
  </si>
  <si>
    <t>強みTOP3（加重点が高い項目）</t>
  </si>
  <si>
    <t>1位</t>
  </si>
  <si>
    <t>2位</t>
  </si>
  <si>
    <t>3位</t>
  </si>
  <si>
    <t>優先改善項目TOP5（危険度が高い順）</t>
  </si>
  <si>
    <t>順位</t>
  </si>
  <si>
    <r>
      <t>90</t>
    </r>
    <r>
      <rPr>
        <b/>
        <sz val="11"/>
        <rFont val="Carlito"/>
      </rPr>
      <t>～</t>
    </r>
    <r>
      <rPr>
        <b/>
        <sz val="11"/>
        <rFont val="Carlito"/>
        <family val="2"/>
      </rPr>
      <t>100</t>
    </r>
  </si>
  <si>
    <r>
      <t>90%</t>
    </r>
    <r>
      <rPr>
        <b/>
        <sz val="11"/>
        <rFont val="Carlito"/>
      </rPr>
      <t>以上</t>
    </r>
  </si>
  <si>
    <r>
      <rPr>
        <b/>
        <sz val="11"/>
        <rFont val="Carlito"/>
      </rPr>
      <t>勝ち残り型</t>
    </r>
  </si>
  <si>
    <r>
      <t>高付加価値化・</t>
    </r>
    <r>
      <rPr>
        <b/>
        <sz val="11"/>
        <rFont val="Carlito"/>
        <family val="2"/>
      </rPr>
      <t>M&amp;A</t>
    </r>
    <r>
      <rPr>
        <b/>
        <sz val="11"/>
        <rFont val="Carlito"/>
      </rPr>
      <t>・人材投資を継続</t>
    </r>
  </si>
  <si>
    <r>
      <t>75</t>
    </r>
    <r>
      <rPr>
        <b/>
        <sz val="11"/>
        <rFont val="Carlito"/>
      </rPr>
      <t>～</t>
    </r>
    <r>
      <rPr>
        <b/>
        <sz val="11"/>
        <rFont val="Carlito"/>
        <family val="2"/>
      </rPr>
      <t>89</t>
    </r>
  </si>
  <si>
    <r>
      <t>80%</t>
    </r>
    <r>
      <rPr>
        <b/>
        <sz val="11"/>
        <rFont val="Carlito"/>
      </rPr>
      <t>程度</t>
    </r>
  </si>
  <si>
    <r>
      <rPr>
        <b/>
        <sz val="11"/>
        <rFont val="Carlito"/>
      </rPr>
      <t>成長型</t>
    </r>
  </si>
  <si>
    <r>
      <t>60</t>
    </r>
    <r>
      <rPr>
        <b/>
        <sz val="11"/>
        <rFont val="Carlito"/>
      </rPr>
      <t>～</t>
    </r>
    <r>
      <rPr>
        <b/>
        <sz val="11"/>
        <rFont val="Carlito"/>
        <family val="2"/>
      </rPr>
      <t>74</t>
    </r>
  </si>
  <si>
    <r>
      <t>65%</t>
    </r>
    <r>
      <rPr>
        <b/>
        <sz val="11"/>
        <rFont val="Carlito"/>
      </rPr>
      <t>程度</t>
    </r>
  </si>
  <si>
    <r>
      <rPr>
        <b/>
        <sz val="11"/>
        <rFont val="Carlito"/>
      </rPr>
      <t>標準型</t>
    </r>
  </si>
  <si>
    <r>
      <t>危険要因</t>
    </r>
    <r>
      <rPr>
        <b/>
        <sz val="11"/>
        <rFont val="Carlito"/>
        <family val="2"/>
      </rPr>
      <t>TOP3</t>
    </r>
    <r>
      <rPr>
        <b/>
        <sz val="11"/>
        <rFont val="Carlito"/>
      </rPr>
      <t>から優先改善</t>
    </r>
  </si>
  <si>
    <r>
      <t>40</t>
    </r>
    <r>
      <rPr>
        <b/>
        <sz val="11"/>
        <rFont val="Carlito"/>
      </rPr>
      <t>～</t>
    </r>
    <r>
      <rPr>
        <b/>
        <sz val="11"/>
        <rFont val="Carlito"/>
        <family val="2"/>
      </rPr>
      <t>59</t>
    </r>
  </si>
  <si>
    <r>
      <t>50%</t>
    </r>
    <r>
      <rPr>
        <b/>
        <sz val="11"/>
        <rFont val="Carlito"/>
      </rPr>
      <t>程度</t>
    </r>
  </si>
  <si>
    <r>
      <rPr>
        <b/>
        <sz val="11"/>
        <rFont val="Carlito"/>
      </rPr>
      <t>要改善型</t>
    </r>
  </si>
  <si>
    <r>
      <t>経営・人材・</t>
    </r>
    <r>
      <rPr>
        <b/>
        <sz val="11"/>
        <rFont val="Carlito"/>
        <family val="2"/>
      </rPr>
      <t>DX</t>
    </r>
    <r>
      <rPr>
        <b/>
        <sz val="11"/>
        <rFont val="Carlito"/>
      </rPr>
      <t>の抜本見直し</t>
    </r>
  </si>
  <si>
    <r>
      <t>39</t>
    </r>
    <r>
      <rPr>
        <b/>
        <sz val="11"/>
        <rFont val="Carlito"/>
      </rPr>
      <t>以下</t>
    </r>
  </si>
  <si>
    <r>
      <t>30%</t>
    </r>
    <r>
      <rPr>
        <b/>
        <sz val="11"/>
        <rFont val="Carlito"/>
      </rPr>
      <t>以下</t>
    </r>
  </si>
  <si>
    <r>
      <rPr>
        <b/>
        <sz val="11"/>
        <rFont val="Carlito"/>
      </rPr>
      <t>危険型</t>
    </r>
  </si>
  <si>
    <t>1.5億円～2億円未満</t>
    <phoneticPr fontId="11"/>
  </si>
  <si>
    <t>2億円以上</t>
    <phoneticPr fontId="11"/>
  </si>
  <si>
    <t>5000万円～1億円未満</t>
    <phoneticPr fontId="11"/>
  </si>
  <si>
    <t>1億円～1.5億円未満</t>
    <phoneticPr fontId="11"/>
  </si>
  <si>
    <t>30人以上</t>
    <phoneticPr fontId="11"/>
  </si>
  <si>
    <t>20人～30人未満</t>
    <phoneticPr fontId="11"/>
  </si>
  <si>
    <t>10人～20人未満</t>
    <phoneticPr fontId="11"/>
  </si>
  <si>
    <t>5人～10人未満</t>
    <phoneticPr fontId="11"/>
  </si>
  <si>
    <r>
      <rPr>
        <b/>
        <sz val="12"/>
        <color rgb="FF0B1F3A"/>
        <rFont val="ＭＳ ゴシック"/>
        <family val="3"/>
        <charset val="128"/>
      </rPr>
      <t>診断の見方
・サバイバル指数は</t>
    </r>
    <r>
      <rPr>
        <b/>
        <sz val="12"/>
        <color rgb="FF0B1F3A"/>
        <rFont val="Carlito"/>
        <family val="2"/>
      </rPr>
      <t>100</t>
    </r>
    <r>
      <rPr>
        <b/>
        <sz val="12"/>
        <color rgb="FF0B1F3A"/>
        <rFont val="ＭＳ ゴシック"/>
        <family val="3"/>
        <charset val="128"/>
      </rPr>
      <t>点満点の総合評価です。
・低スコア分野は、顧問契約・内部監査・</t>
    </r>
    <r>
      <rPr>
        <b/>
        <sz val="12"/>
        <color rgb="FF0B1F3A"/>
        <rFont val="Carlito"/>
        <family val="2"/>
      </rPr>
      <t>DX</t>
    </r>
    <r>
      <rPr>
        <b/>
        <sz val="12"/>
        <color rgb="FF0B1F3A"/>
        <rFont val="ＭＳ ゴシック"/>
        <family val="3"/>
        <charset val="128"/>
      </rPr>
      <t>支援の優先テーマになります。
・本診断は経営改善の入口としてご活用ください。</t>
    </r>
    <phoneticPr fontId="11"/>
  </si>
  <si>
    <r>
      <rPr>
        <b/>
        <sz val="16"/>
        <color rgb="FFFFFFFF"/>
        <rFont val="ＭＳ ゴシック"/>
        <family val="3"/>
        <charset val="128"/>
      </rPr>
      <t>　　　　　　サバイバル診断</t>
    </r>
    <r>
      <rPr>
        <b/>
        <sz val="16"/>
        <color rgb="FFFFFFFF"/>
        <rFont val="Arial"/>
        <family val="2"/>
      </rPr>
      <t>30</t>
    </r>
    <r>
      <rPr>
        <b/>
        <sz val="16"/>
        <color rgb="FFFFFFFF"/>
        <rFont val="ＭＳ ゴシック"/>
        <family val="3"/>
        <charset val="128"/>
      </rPr>
      <t>問</t>
    </r>
    <phoneticPr fontId="11"/>
  </si>
  <si>
    <r>
      <rPr>
        <b/>
        <sz val="11"/>
        <rFont val="ＭＳ ゴシック"/>
        <family val="3"/>
        <charset val="128"/>
      </rPr>
      <t>本診断は「</t>
    </r>
    <r>
      <rPr>
        <b/>
        <sz val="11"/>
        <rFont val="Arial"/>
        <family val="2"/>
      </rPr>
      <t>10</t>
    </r>
    <r>
      <rPr>
        <b/>
        <sz val="11"/>
        <rFont val="ＭＳ ゴシック"/>
        <family val="3"/>
        <charset val="128"/>
      </rPr>
      <t>年後の生存確率」を保証するものではありません。
しかし、多くの代理店が見落としがちな経営課題を可視化し、将来への備えを考えるための羅針盤としてご活用ください。</t>
    </r>
    <phoneticPr fontId="11"/>
  </si>
  <si>
    <t>従業員数は全社で何人ですか</t>
    <rPh sb="0" eb="4">
      <t>ジュウギョウインスウ</t>
    </rPh>
    <rPh sb="5" eb="7">
      <t>ゼンシャ</t>
    </rPh>
    <rPh sb="8" eb="10">
      <t>ナンニン</t>
    </rPh>
    <phoneticPr fontId="11"/>
  </si>
  <si>
    <t>5人未満</t>
    <rPh sb="1" eb="2">
      <t>ニン</t>
    </rPh>
    <rPh sb="2" eb="4">
      <t>ミマン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</si>
</sst>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0.00000"/>
    <numFmt numFmtId="178" formatCode="0.0"/>
  </numFmts>
  <fonts count="31">
    <font>
      <sz val="11"/>
      <name val="Carlito"/>
    </font>
    <font>
      <b/>
      <sz val="18"/>
      <color rgb="FFFFFFFF"/>
      <name val="Carlito"/>
    </font>
    <font>
      <b/>
      <sz val="16"/>
      <color rgb="FF1E5AA8"/>
      <name val="Carlito"/>
    </font>
    <font>
      <b/>
      <sz val="11"/>
      <color rgb="FF0B1F3A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8"/>
      <color rgb="FFB8860B"/>
      <name val="Carlito"/>
    </font>
    <font>
      <b/>
      <sz val="11"/>
      <name val="Carlito"/>
    </font>
    <font>
      <sz val="11"/>
      <name val="Carlito"/>
    </font>
    <font>
      <b/>
      <sz val="12"/>
      <color rgb="FF0B1F3A"/>
      <name val="Carlito"/>
    </font>
    <font>
      <b/>
      <sz val="12"/>
      <name val="Carlito"/>
    </font>
    <font>
      <sz val="6"/>
      <name val="ＭＳ Ｐゴシック"/>
      <family val="3"/>
      <charset val="128"/>
    </font>
    <font>
      <sz val="12"/>
      <name val="Carlito"/>
    </font>
    <font>
      <sz val="12"/>
      <color rgb="FF111827"/>
      <name val="Carlito"/>
    </font>
    <font>
      <b/>
      <sz val="12"/>
      <color rgb="FFFFFFFF"/>
      <name val="Carlito"/>
    </font>
    <font>
      <b/>
      <sz val="12"/>
      <color rgb="FFFFFFFF"/>
      <name val="Carlito"/>
    </font>
    <font>
      <b/>
      <sz val="14"/>
      <color rgb="FFFFFFFF"/>
      <name val="Carlito"/>
    </font>
    <font>
      <sz val="14"/>
      <name val="Carlito"/>
    </font>
    <font>
      <sz val="11"/>
      <name val="ＭＳ ゴシック"/>
      <family val="3"/>
      <charset val="128"/>
    </font>
    <font>
      <b/>
      <sz val="12"/>
      <name val="Carlito"/>
      <family val="2"/>
    </font>
    <font>
      <b/>
      <sz val="12"/>
      <color rgb="FF0B1F3A"/>
      <name val="Carlito"/>
      <family val="2"/>
    </font>
    <font>
      <b/>
      <sz val="11"/>
      <name val="Carlito"/>
      <family val="2"/>
    </font>
    <font>
      <b/>
      <sz val="12"/>
      <color rgb="FF0B1F3A"/>
      <name val="Carlito"/>
      <family val="3"/>
      <charset val="128"/>
    </font>
    <font>
      <b/>
      <sz val="12"/>
      <color rgb="FF0B1F3A"/>
      <name val="ＭＳ ゴシック"/>
      <family val="3"/>
      <charset val="128"/>
    </font>
    <font>
      <b/>
      <sz val="9"/>
      <name val="Carlito"/>
    </font>
    <font>
      <b/>
      <sz val="16"/>
      <color rgb="FFFFFFFF"/>
      <name val="ＭＳ ゴシック"/>
      <family val="3"/>
      <charset val="128"/>
    </font>
    <font>
      <b/>
      <sz val="16"/>
      <color rgb="FFFFFFFF"/>
      <name val="Arial"/>
      <family val="2"/>
    </font>
    <font>
      <b/>
      <sz val="16"/>
      <color rgb="FFFFFFFF"/>
      <name val="Carlito"/>
      <family val="3"/>
      <charset val="128"/>
    </font>
    <font>
      <b/>
      <sz val="11"/>
      <name val="Carlito"/>
      <family val="3"/>
      <charset val="128"/>
    </font>
    <font>
      <b/>
      <sz val="11"/>
      <name val="ＭＳ ゴシック"/>
      <family val="3"/>
      <charset val="128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3FF"/>
      </patternFill>
    </fill>
    <fill>
      <patternFill patternType="solid">
        <fgColor rgb="FFFFFFFF"/>
      </patternFill>
    </fill>
    <fill>
      <patternFill patternType="solid">
        <fgColor rgb="FF1E5AA8"/>
      </patternFill>
    </fill>
    <fill>
      <patternFill patternType="solid">
        <fgColor rgb="FFFDE2E2"/>
      </patternFill>
    </fill>
    <fill>
      <patternFill patternType="solid">
        <fgColor rgb="FFDFF5E1"/>
      </patternFill>
    </fill>
    <fill>
      <patternFill patternType="solid">
        <fgColor rgb="FFFFFF00"/>
      </patternFill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5999938962981048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0"/>
      </top>
      <bottom style="thin">
        <color theme="4" tint="0.59999389629810485"/>
      </bottom>
      <diagonal/>
    </border>
    <border>
      <left/>
      <right/>
      <top style="thin">
        <color theme="0"/>
      </top>
      <bottom style="thin">
        <color theme="4" tint="0.59999389629810485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theme="0"/>
      </left>
      <right style="thin">
        <color theme="4" tint="0.59999389629810485"/>
      </right>
      <top style="thin">
        <color theme="0"/>
      </top>
      <bottom style="thin">
        <color theme="0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0"/>
      </top>
      <bottom style="thin">
        <color theme="0"/>
      </bottom>
      <diagonal/>
    </border>
    <border>
      <left style="thin">
        <color theme="4" tint="0.59999389629810485"/>
      </left>
      <right/>
      <top style="thin">
        <color theme="0"/>
      </top>
      <bottom style="thin">
        <color theme="0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3" tint="0.89999084444715716"/>
      </left>
      <right/>
      <top/>
      <bottom/>
      <diagonal/>
    </border>
    <border>
      <left style="thin">
        <color theme="3" tint="0.89999084444715716"/>
      </left>
      <right style="thin">
        <color theme="4" tint="0.59999389629810485"/>
      </right>
      <top/>
      <bottom/>
      <diagonal/>
    </border>
    <border>
      <left style="thin">
        <color theme="3" tint="0.89999084444715716"/>
      </left>
      <right/>
      <top style="thin">
        <color theme="3" tint="0.89999084444715716"/>
      </top>
      <bottom/>
      <diagonal/>
    </border>
    <border>
      <left style="thin">
        <color theme="4" tint="0.59999389629810485"/>
      </left>
      <right/>
      <top style="thin">
        <color theme="0"/>
      </top>
      <bottom style="thin">
        <color theme="4" tint="0.59999389629810485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5" fillId="5" borderId="1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3" borderId="8" xfId="1" applyFont="1" applyFill="1" applyBorder="1" applyAlignment="1">
      <alignment horizontal="center" vertical="center"/>
    </xf>
    <xf numFmtId="0" fontId="7" fillId="6" borderId="8" xfId="1" applyFont="1" applyFill="1" applyBorder="1" applyAlignment="1">
      <alignment horizontal="center" vertical="top" wrapText="1"/>
    </xf>
    <xf numFmtId="0" fontId="0" fillId="0" borderId="8" xfId="1" applyFont="1" applyBorder="1" applyAlignment="1">
      <alignment vertical="top" wrapText="1"/>
    </xf>
    <xf numFmtId="0" fontId="7" fillId="7" borderId="8" xfId="1" applyFont="1" applyFill="1" applyBorder="1" applyAlignment="1">
      <alignment horizontal="center" vertical="top" wrapText="1"/>
    </xf>
    <xf numFmtId="0" fontId="0" fillId="0" borderId="8" xfId="1" applyFont="1" applyBorder="1" applyAlignment="1">
      <alignment horizontal="center" vertical="top" wrapText="1"/>
    </xf>
    <xf numFmtId="0" fontId="9" fillId="3" borderId="8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15" fillId="5" borderId="3" xfId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3" fillId="3" borderId="8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0" fillId="0" borderId="9" xfId="0" applyBorder="1"/>
    <xf numFmtId="0" fontId="5" fillId="9" borderId="0" xfId="0" applyFont="1" applyFill="1"/>
    <xf numFmtId="177" fontId="0" fillId="0" borderId="0" xfId="0" applyNumberFormat="1"/>
    <xf numFmtId="178" fontId="0" fillId="0" borderId="8" xfId="0" applyNumberFormat="1" applyBorder="1" applyAlignment="1">
      <alignment horizontal="center" vertical="top" wrapText="1"/>
    </xf>
    <xf numFmtId="0" fontId="0" fillId="10" borderId="0" xfId="0" applyFill="1" applyAlignment="1">
      <alignment wrapText="1"/>
    </xf>
    <xf numFmtId="0" fontId="7" fillId="0" borderId="10" xfId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5" fillId="9" borderId="17" xfId="0" applyFont="1" applyFill="1" applyBorder="1" applyAlignment="1">
      <alignment horizontal="center" vertical="top" wrapText="1"/>
    </xf>
    <xf numFmtId="0" fontId="5" fillId="9" borderId="16" xfId="0" applyFont="1" applyFill="1" applyBorder="1" applyAlignment="1">
      <alignment horizontal="center" vertical="top" wrapText="1"/>
    </xf>
    <xf numFmtId="0" fontId="5" fillId="9" borderId="14" xfId="0" applyFont="1" applyFill="1" applyBorder="1" applyAlignment="1">
      <alignment horizontal="center" vertical="top" wrapText="1"/>
    </xf>
    <xf numFmtId="0" fontId="5" fillId="9" borderId="18" xfId="0" applyFont="1" applyFill="1" applyBorder="1" applyAlignment="1">
      <alignment horizontal="center" vertical="top" wrapText="1"/>
    </xf>
    <xf numFmtId="0" fontId="7" fillId="8" borderId="8" xfId="1" applyFont="1" applyFill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0" fillId="0" borderId="11" xfId="1" applyFont="1" applyBorder="1" applyAlignment="1">
      <alignment horizontal="center" vertical="top" wrapText="1"/>
    </xf>
    <xf numFmtId="0" fontId="0" fillId="0" borderId="11" xfId="1" applyFont="1" applyBorder="1" applyAlignment="1">
      <alignment vertical="top" wrapText="1"/>
    </xf>
    <xf numFmtId="0" fontId="5" fillId="5" borderId="21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20" xfId="1" applyFont="1" applyFill="1" applyBorder="1" applyAlignment="1">
      <alignment horizontal="center" vertical="center" wrapText="1"/>
    </xf>
    <xf numFmtId="0" fontId="5" fillId="5" borderId="19" xfId="1" applyFont="1" applyFill="1" applyBorder="1" applyAlignment="1">
      <alignment horizontal="center" vertical="center" wrapText="1"/>
    </xf>
    <xf numFmtId="0" fontId="0" fillId="0" borderId="20" xfId="1" applyFont="1" applyBorder="1" applyAlignment="1">
      <alignment vertical="top" wrapText="1"/>
    </xf>
    <xf numFmtId="0" fontId="0" fillId="0" borderId="23" xfId="1" applyFont="1" applyBorder="1" applyAlignment="1">
      <alignment vertical="top" wrapText="1"/>
    </xf>
    <xf numFmtId="0" fontId="0" fillId="0" borderId="25" xfId="1" applyFont="1" applyBorder="1" applyAlignment="1">
      <alignment horizontal="center" vertical="top" wrapText="1"/>
    </xf>
    <xf numFmtId="0" fontId="0" fillId="0" borderId="24" xfId="1" applyFont="1" applyBorder="1" applyAlignment="1">
      <alignment vertical="top" wrapText="1"/>
    </xf>
    <xf numFmtId="0" fontId="0" fillId="0" borderId="19" xfId="1" applyFont="1" applyBorder="1" applyAlignment="1">
      <alignment horizontal="center" vertical="top" wrapText="1"/>
    </xf>
    <xf numFmtId="0" fontId="0" fillId="0" borderId="26" xfId="0" applyBorder="1"/>
    <xf numFmtId="0" fontId="0" fillId="0" borderId="27" xfId="1" applyFont="1" applyBorder="1" applyAlignment="1">
      <alignment vertical="top" wrapText="1"/>
    </xf>
    <xf numFmtId="0" fontId="0" fillId="0" borderId="27" xfId="1" applyFont="1" applyBorder="1" applyAlignment="1">
      <alignment horizontal="center" vertical="top" wrapText="1"/>
    </xf>
    <xf numFmtId="0" fontId="0" fillId="0" borderId="28" xfId="1" applyFont="1" applyBorder="1" applyAlignment="1">
      <alignment horizontal="center" vertical="top" wrapText="1"/>
    </xf>
    <xf numFmtId="0" fontId="0" fillId="0" borderId="29" xfId="1" applyFont="1" applyBorder="1" applyAlignment="1">
      <alignment vertical="top" wrapText="1"/>
    </xf>
    <xf numFmtId="0" fontId="0" fillId="0" borderId="24" xfId="1" applyFont="1" applyBorder="1" applyAlignment="1">
      <alignment horizontal="center" vertical="top" wrapText="1"/>
    </xf>
    <xf numFmtId="0" fontId="0" fillId="0" borderId="30" xfId="1" applyFont="1" applyBorder="1" applyAlignment="1">
      <alignment horizontal="center" vertical="top" wrapText="1"/>
    </xf>
    <xf numFmtId="0" fontId="0" fillId="0" borderId="31" xfId="1" applyFont="1" applyBorder="1" applyAlignment="1">
      <alignment horizontal="center" vertical="top" wrapText="1"/>
    </xf>
    <xf numFmtId="0" fontId="0" fillId="0" borderId="25" xfId="1" applyFont="1" applyBorder="1" applyAlignment="1">
      <alignment vertical="top" wrapText="1"/>
    </xf>
    <xf numFmtId="0" fontId="0" fillId="0" borderId="30" xfId="1" applyFont="1" applyBorder="1" applyAlignment="1">
      <alignment vertical="top" wrapText="1"/>
    </xf>
    <xf numFmtId="0" fontId="0" fillId="0" borderId="22" xfId="1" applyFont="1" applyBorder="1" applyAlignment="1">
      <alignment horizontal="center" vertical="top" wrapText="1"/>
    </xf>
    <xf numFmtId="0" fontId="0" fillId="0" borderId="32" xfId="1" applyFont="1" applyBorder="1" applyAlignment="1">
      <alignment horizontal="center" vertical="top" wrapText="1"/>
    </xf>
    <xf numFmtId="0" fontId="0" fillId="0" borderId="31" xfId="1" applyFont="1" applyBorder="1" applyAlignment="1">
      <alignment vertical="top" wrapText="1"/>
    </xf>
    <xf numFmtId="0" fontId="0" fillId="0" borderId="22" xfId="1" applyFont="1" applyBorder="1" applyAlignment="1">
      <alignment vertical="top" wrapText="1"/>
    </xf>
    <xf numFmtId="0" fontId="0" fillId="0" borderId="32" xfId="1" applyFont="1" applyBorder="1" applyAlignment="1">
      <alignment vertical="top" wrapText="1"/>
    </xf>
    <xf numFmtId="0" fontId="0" fillId="0" borderId="33" xfId="1" applyFont="1" applyBorder="1" applyAlignment="1">
      <alignment vertical="top" wrapText="1"/>
    </xf>
    <xf numFmtId="178" fontId="0" fillId="0" borderId="12" xfId="0" applyNumberFormat="1" applyBorder="1" applyAlignment="1">
      <alignment horizontal="center" vertical="top" wrapText="1"/>
    </xf>
    <xf numFmtId="0" fontId="0" fillId="0" borderId="13" xfId="1" applyFont="1" applyBorder="1" applyAlignment="1">
      <alignment vertical="top" wrapText="1"/>
    </xf>
    <xf numFmtId="0" fontId="0" fillId="0" borderId="34" xfId="0" applyBorder="1"/>
    <xf numFmtId="0" fontId="0" fillId="0" borderId="10" xfId="1" applyFont="1" applyBorder="1" applyAlignment="1">
      <alignment vertical="top" wrapText="1"/>
    </xf>
    <xf numFmtId="0" fontId="0" fillId="0" borderId="40" xfId="0" applyBorder="1"/>
    <xf numFmtId="0" fontId="0" fillId="0" borderId="41" xfId="1" applyFont="1" applyBorder="1" applyAlignment="1">
      <alignment horizontal="center" vertical="top" wrapText="1"/>
    </xf>
    <xf numFmtId="0" fontId="0" fillId="0" borderId="42" xfId="1" applyFont="1" applyBorder="1" applyAlignment="1">
      <alignment horizontal="center" vertical="top" wrapText="1"/>
    </xf>
    <xf numFmtId="0" fontId="0" fillId="0" borderId="43" xfId="1" applyFont="1" applyBorder="1" applyAlignment="1">
      <alignment horizontal="center" vertical="top" wrapText="1"/>
    </xf>
    <xf numFmtId="0" fontId="0" fillId="0" borderId="23" xfId="1" applyFont="1" applyBorder="1" applyAlignment="1">
      <alignment horizontal="center" vertical="top" wrapText="1"/>
    </xf>
    <xf numFmtId="0" fontId="0" fillId="0" borderId="20" xfId="1" applyFont="1" applyBorder="1" applyAlignment="1">
      <alignment horizontal="center" vertical="top" wrapText="1"/>
    </xf>
    <xf numFmtId="0" fontId="0" fillId="0" borderId="46" xfId="0" applyBorder="1"/>
    <xf numFmtId="0" fontId="0" fillId="0" borderId="11" xfId="1" applyFont="1" applyBorder="1" applyAlignment="1" applyProtection="1">
      <alignment horizontal="center" vertical="top" wrapText="1"/>
      <protection locked="0"/>
    </xf>
    <xf numFmtId="0" fontId="0" fillId="0" borderId="32" xfId="1" applyFont="1" applyBorder="1" applyAlignment="1" applyProtection="1">
      <alignment horizontal="center" vertical="top" wrapText="1"/>
      <protection locked="0"/>
    </xf>
    <xf numFmtId="0" fontId="0" fillId="0" borderId="24" xfId="1" applyFont="1" applyBorder="1" applyAlignment="1" applyProtection="1">
      <alignment horizontal="center" vertical="top" wrapText="1"/>
      <protection locked="0"/>
    </xf>
    <xf numFmtId="0" fontId="0" fillId="0" borderId="22" xfId="1" applyFont="1" applyBorder="1" applyAlignment="1" applyProtection="1">
      <alignment horizontal="center" vertical="top" wrapText="1"/>
      <protection locked="0"/>
    </xf>
    <xf numFmtId="0" fontId="0" fillId="0" borderId="44" xfId="1" applyFont="1" applyBorder="1" applyAlignment="1" applyProtection="1">
      <alignment horizontal="center" vertical="top" wrapText="1"/>
      <protection locked="0"/>
    </xf>
    <xf numFmtId="0" fontId="12" fillId="0" borderId="8" xfId="0" applyFont="1" applyBorder="1" applyAlignment="1" applyProtection="1">
      <alignment horizontal="center"/>
      <protection locked="0"/>
    </xf>
    <xf numFmtId="176" fontId="13" fillId="4" borderId="8" xfId="1" applyNumberFormat="1" applyFont="1" applyFill="1" applyBorder="1" applyAlignment="1" applyProtection="1">
      <alignment horizontal="center"/>
      <protection locked="0"/>
    </xf>
    <xf numFmtId="0" fontId="13" fillId="4" borderId="8" xfId="1" applyFont="1" applyFill="1" applyBorder="1" applyAlignment="1" applyProtection="1">
      <alignment horizontal="center"/>
      <protection locked="0"/>
    </xf>
    <xf numFmtId="0" fontId="1" fillId="2" borderId="8" xfId="1" applyFont="1" applyFill="1" applyBorder="1" applyAlignment="1">
      <alignment horizontal="center" vertical="center"/>
    </xf>
    <xf numFmtId="0" fontId="0" fillId="0" borderId="8" xfId="0" applyBorder="1"/>
    <xf numFmtId="0" fontId="2" fillId="0" borderId="8" xfId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8" xfId="1" applyFont="1" applyBorder="1" applyAlignment="1">
      <alignment horizontal="left" vertical="center" wrapText="1"/>
    </xf>
    <xf numFmtId="0" fontId="28" fillId="11" borderId="45" xfId="0" applyFont="1" applyFill="1" applyBorder="1" applyAlignment="1">
      <alignment horizontal="left" vertical="center" wrapText="1"/>
    </xf>
    <xf numFmtId="0" fontId="28" fillId="11" borderId="47" xfId="0" applyFont="1" applyFill="1" applyBorder="1" applyAlignment="1">
      <alignment horizontal="left" vertical="center" wrapText="1"/>
    </xf>
    <xf numFmtId="0" fontId="28" fillId="11" borderId="48" xfId="0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center"/>
    </xf>
    <xf numFmtId="0" fontId="0" fillId="0" borderId="0" xfId="0"/>
    <xf numFmtId="0" fontId="27" fillId="2" borderId="0" xfId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vertical="center" wrapText="1"/>
    </xf>
    <xf numFmtId="0" fontId="5" fillId="9" borderId="15" xfId="0" applyFont="1" applyFill="1" applyBorder="1" applyAlignment="1">
      <alignment horizontal="center"/>
    </xf>
    <xf numFmtId="0" fontId="5" fillId="9" borderId="15" xfId="0" applyFont="1" applyFill="1" applyBorder="1"/>
    <xf numFmtId="0" fontId="22" fillId="11" borderId="36" xfId="1" applyFont="1" applyFill="1" applyBorder="1" applyAlignment="1">
      <alignment vertical="top" wrapText="1"/>
    </xf>
    <xf numFmtId="0" fontId="22" fillId="11" borderId="34" xfId="1" applyFont="1" applyFill="1" applyBorder="1" applyAlignment="1">
      <alignment vertical="top" wrapText="1"/>
    </xf>
    <xf numFmtId="0" fontId="22" fillId="11" borderId="37" xfId="1" applyFont="1" applyFill="1" applyBorder="1" applyAlignment="1">
      <alignment vertical="top" wrapText="1"/>
    </xf>
    <xf numFmtId="0" fontId="22" fillId="11" borderId="35" xfId="1" applyFont="1" applyFill="1" applyBorder="1" applyAlignment="1">
      <alignment vertical="top" wrapText="1"/>
    </xf>
    <xf numFmtId="0" fontId="22" fillId="11" borderId="9" xfId="1" applyFont="1" applyFill="1" applyBorder="1" applyAlignment="1">
      <alignment vertical="top" wrapText="1"/>
    </xf>
    <xf numFmtId="0" fontId="22" fillId="11" borderId="38" xfId="1" applyFont="1" applyFill="1" applyBorder="1" applyAlignment="1">
      <alignment vertical="top" wrapText="1"/>
    </xf>
    <xf numFmtId="0" fontId="22" fillId="11" borderId="17" xfId="1" applyFont="1" applyFill="1" applyBorder="1" applyAlignment="1">
      <alignment vertical="top" wrapText="1"/>
    </xf>
    <xf numFmtId="0" fontId="22" fillId="11" borderId="18" xfId="1" applyFont="1" applyFill="1" applyBorder="1" applyAlignment="1">
      <alignment vertical="top" wrapText="1"/>
    </xf>
    <xf numFmtId="0" fontId="22" fillId="11" borderId="39" xfId="1" applyFont="1" applyFill="1" applyBorder="1" applyAlignment="1">
      <alignment vertical="top" wrapText="1"/>
    </xf>
    <xf numFmtId="0" fontId="16" fillId="2" borderId="7" xfId="1" applyFont="1" applyFill="1" applyBorder="1" applyAlignment="1">
      <alignment horizontal="center" vertical="center"/>
    </xf>
    <xf numFmtId="0" fontId="24" fillId="4" borderId="8" xfId="1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center" vertical="center" wrapText="1"/>
    </xf>
    <xf numFmtId="14" fontId="0" fillId="4" borderId="8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9" fontId="7" fillId="4" borderId="8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標準" xfId="0" builtinId="0"/>
  </cellStyles>
  <dxfs count="5"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  <protection locked="0" hidden="0"/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/>
          <a:lstStyle/>
          <a:p>
            <a:r>
              <a:rPr lang="ja-JP" altLang="en-US" b="1"/>
              <a:t>分野別サバイバルスコア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スコア</c:v>
          </c:tx>
          <c:spPr>
            <a:solidFill>
              <a:srgbClr val="C0000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診断結果!$D$3:$D$11</c:f>
              <c:strCache>
                <c:ptCount val="9"/>
                <c:pt idx="0">
                  <c:v>規模・収益性</c:v>
                </c:pt>
                <c:pt idx="1">
                  <c:v>生産性</c:v>
                </c:pt>
                <c:pt idx="2">
                  <c:v>人材・後継者</c:v>
                </c:pt>
                <c:pt idx="3">
                  <c:v>顧客基盤</c:v>
                </c:pt>
                <c:pt idx="4">
                  <c:v>商品構成</c:v>
                </c:pt>
                <c:pt idx="5">
                  <c:v>営業力</c:v>
                </c:pt>
                <c:pt idx="6">
                  <c:v>経営力</c:v>
                </c:pt>
                <c:pt idx="7">
                  <c:v>DX・投資</c:v>
                </c:pt>
                <c:pt idx="8">
                  <c:v>ガバナンス</c:v>
                </c:pt>
              </c:strCache>
            </c:strRef>
          </c:cat>
          <c:val>
            <c:numRef>
              <c:f>診断結果!$E$3:$E$11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D8BD-4225-8B03-CD16DC572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zero"/>
    <c:showDLblsOverMax val="1"/>
  </c:chart>
  <c:spPr>
    <a:ln w="9525">
      <a:solidFill>
        <a:srgbClr val="00206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s://forms.gle/YgbFmL25PmoaFFuW7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0</xdr:row>
      <xdr:rowOff>184150</xdr:rowOff>
    </xdr:from>
    <xdr:to>
      <xdr:col>4</xdr:col>
      <xdr:colOff>628650</xdr:colOff>
      <xdr:row>1</xdr:row>
      <xdr:rowOff>222250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F707CA4E-5E6B-F8AE-E1BC-EB3CC863C18D}"/>
            </a:ext>
          </a:extLst>
        </xdr:cNvPr>
        <xdr:cNvSpPr/>
      </xdr:nvSpPr>
      <xdr:spPr>
        <a:xfrm>
          <a:off x="5448300" y="184150"/>
          <a:ext cx="1377950" cy="361950"/>
        </a:xfrm>
        <a:prstGeom prst="wedgeRoundRectCallout">
          <a:avLst>
            <a:gd name="adj1" fmla="val -74641"/>
            <a:gd name="adj2" fmla="val -32376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1835150</xdr:colOff>
      <xdr:row>0</xdr:row>
      <xdr:rowOff>165100</xdr:rowOff>
    </xdr:from>
    <xdr:to>
      <xdr:col>4</xdr:col>
      <xdr:colOff>317500</xdr:colOff>
      <xdr:row>1</xdr:row>
      <xdr:rowOff>127000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771FB06-1113-4085-B826-1041C265E8FA}"/>
            </a:ext>
          </a:extLst>
        </xdr:cNvPr>
        <xdr:cNvSpPr/>
      </xdr:nvSpPr>
      <xdr:spPr>
        <a:xfrm>
          <a:off x="4121150" y="165100"/>
          <a:ext cx="1377950" cy="361950"/>
        </a:xfrm>
        <a:prstGeom prst="wedgeRoundRectCallout">
          <a:avLst>
            <a:gd name="adj1" fmla="val 38262"/>
            <a:gd name="adj2" fmla="val 92185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選択してください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57150</xdr:rowOff>
    </xdr:from>
    <xdr:to>
      <xdr:col>2</xdr:col>
      <xdr:colOff>1009650</xdr:colOff>
      <xdr:row>29</xdr:row>
      <xdr:rowOff>6350</xdr:rowOff>
    </xdr:to>
    <xdr:sp macro="" textlink="">
      <xdr:nvSpPr>
        <xdr:cNvPr id="3" name="四角形: 角を丸くす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7DCA38-1B0B-F561-1AD9-FF53D6C9EA82}"/>
            </a:ext>
          </a:extLst>
        </xdr:cNvPr>
        <xdr:cNvSpPr/>
      </xdr:nvSpPr>
      <xdr:spPr>
        <a:xfrm>
          <a:off x="1231900" y="5708650"/>
          <a:ext cx="3486150" cy="660400"/>
        </a:xfrm>
        <a:prstGeom prst="round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/>
            <a:t>代理店経営に関するご相談はここから</a:t>
          </a:r>
          <a:r>
            <a:rPr kumimoji="1" lang="ja-JP" altLang="en-US" sz="1400" baseline="0"/>
            <a:t> </a:t>
          </a:r>
          <a:br>
            <a:rPr kumimoji="1" lang="en-US" altLang="ja-JP" sz="1400" baseline="0"/>
          </a:br>
          <a:r>
            <a:rPr kumimoji="1" lang="ja-JP" altLang="en-US" sz="1400" baseline="0"/>
            <a:t>ここをクリック</a:t>
          </a:r>
          <a:endParaRPr kumimoji="1" lang="ja-JP" altLang="en-US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rvivalDiagnosisTable" displayName="SurvivalDiagnosisTable" ref="A3:I33">
  <tableColumns count="9">
    <tableColumn id="1" xr3:uid="{00000000-0010-0000-0000-000001000000}" name="No" dataDxfId="4"/>
    <tableColumn id="2" xr3:uid="{00000000-0010-0000-0000-000002000000}" name="分野" dataDxfId="3"/>
    <tableColumn id="3" xr3:uid="{00000000-0010-0000-0000-000003000000}" name="重み" dataDxfId="2"/>
    <tableColumn id="4" xr3:uid="{00000000-0010-0000-0000-000004000000}" name="設問" dataDxfId="1"/>
    <tableColumn id="5" xr3:uid="{00000000-0010-0000-0000-000005000000}" name="回答" dataDxfId="0"/>
    <tableColumn id="6" xr3:uid="{00000000-0010-0000-0000-000006000000}" name="素点"/>
    <tableColumn id="7" xr3:uid="{00000000-0010-0000-0000-000007000000}" name="加重点"/>
    <tableColumn id="8" xr3:uid="{00000000-0010-0000-0000-000008000000}" name="主なリスク"/>
    <tableColumn id="9" xr3:uid="{00000000-0010-0000-0000-000009000000}" name="改善方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B10" sqref="B10:H10"/>
    </sheetView>
  </sheetViews>
  <sheetFormatPr defaultRowHeight="14"/>
  <cols>
    <col min="1" max="1" width="18" style="7" customWidth="1"/>
    <col min="2" max="7" width="16" customWidth="1"/>
    <col min="8" max="8" width="26" customWidth="1"/>
  </cols>
  <sheetData>
    <row r="1" spans="1:9" ht="29.5" customHeight="1">
      <c r="A1" s="86" t="s">
        <v>0</v>
      </c>
      <c r="B1" s="87"/>
      <c r="C1" s="87"/>
      <c r="D1" s="87"/>
      <c r="E1" s="87"/>
      <c r="F1" s="87"/>
      <c r="G1" s="87"/>
      <c r="H1" s="87"/>
    </row>
    <row r="2" spans="1:9" s="8" customFormat="1" ht="31.5" customHeight="1">
      <c r="A2" s="88" t="s">
        <v>1</v>
      </c>
      <c r="B2" s="89"/>
      <c r="C2" s="89"/>
      <c r="D2" s="89"/>
      <c r="E2" s="89"/>
      <c r="F2" s="89"/>
      <c r="G2" s="89"/>
      <c r="H2" s="89"/>
    </row>
    <row r="3" spans="1:9" ht="30" customHeight="1">
      <c r="A3" s="9" t="s">
        <v>2</v>
      </c>
      <c r="B3" s="90" t="s">
        <v>3</v>
      </c>
      <c r="C3" s="90"/>
      <c r="D3" s="90"/>
      <c r="E3" s="90"/>
      <c r="F3" s="90"/>
      <c r="G3" s="90"/>
      <c r="H3" s="90"/>
    </row>
    <row r="4" spans="1:9" ht="30" customHeight="1">
      <c r="A4" s="9" t="s">
        <v>4</v>
      </c>
      <c r="B4" s="90" t="s">
        <v>5</v>
      </c>
      <c r="C4" s="90"/>
      <c r="D4" s="90"/>
      <c r="E4" s="90"/>
      <c r="F4" s="90"/>
      <c r="G4" s="90"/>
      <c r="H4" s="90"/>
    </row>
    <row r="5" spans="1:9" ht="30" customHeight="1">
      <c r="A5" s="9" t="s">
        <v>6</v>
      </c>
      <c r="B5" s="90" t="s">
        <v>7</v>
      </c>
      <c r="C5" s="90"/>
      <c r="D5" s="90"/>
      <c r="E5" s="90"/>
      <c r="F5" s="90"/>
      <c r="G5" s="90"/>
      <c r="H5" s="90"/>
    </row>
    <row r="6" spans="1:9" ht="30" customHeight="1">
      <c r="A6" s="9" t="s">
        <v>8</v>
      </c>
      <c r="B6" s="90" t="s">
        <v>9</v>
      </c>
      <c r="C6" s="90"/>
      <c r="D6" s="90"/>
      <c r="E6" s="90"/>
      <c r="F6" s="90"/>
      <c r="G6" s="90"/>
      <c r="H6" s="90"/>
    </row>
    <row r="7" spans="1:9" ht="30" customHeight="1">
      <c r="A7" s="9" t="s">
        <v>10</v>
      </c>
      <c r="B7" s="90" t="s">
        <v>11</v>
      </c>
      <c r="C7" s="90"/>
      <c r="D7" s="90"/>
      <c r="E7" s="90"/>
      <c r="F7" s="90"/>
      <c r="G7" s="90"/>
      <c r="H7" s="90"/>
    </row>
    <row r="8" spans="1:9" ht="30" customHeight="1">
      <c r="A8" s="9" t="s">
        <v>12</v>
      </c>
      <c r="B8" s="90" t="s">
        <v>13</v>
      </c>
      <c r="C8" s="90"/>
      <c r="D8" s="90"/>
      <c r="E8" s="90"/>
      <c r="F8" s="90"/>
      <c r="G8" s="90"/>
      <c r="H8" s="90"/>
    </row>
    <row r="9" spans="1:9" ht="30" customHeight="1">
      <c r="A9" s="9" t="s">
        <v>14</v>
      </c>
      <c r="B9" s="90" t="s">
        <v>15</v>
      </c>
      <c r="C9" s="90"/>
      <c r="D9" s="90"/>
      <c r="E9" s="90"/>
      <c r="F9" s="90"/>
      <c r="G9" s="90"/>
      <c r="H9" s="90"/>
    </row>
    <row r="10" spans="1:9" ht="30" customHeight="1">
      <c r="A10" s="9" t="s">
        <v>16</v>
      </c>
      <c r="B10" s="90" t="s">
        <v>17</v>
      </c>
      <c r="C10" s="90"/>
      <c r="D10" s="90"/>
      <c r="E10" s="90"/>
      <c r="F10" s="90"/>
      <c r="G10" s="90"/>
      <c r="H10" s="90"/>
    </row>
    <row r="12" spans="1:9">
      <c r="B12" s="26"/>
      <c r="C12" s="26"/>
      <c r="D12" s="26"/>
      <c r="E12" s="26"/>
      <c r="F12" s="26"/>
      <c r="G12" s="26"/>
      <c r="H12" s="26"/>
    </row>
    <row r="13" spans="1:9" ht="46.5" customHeight="1">
      <c r="B13" s="91" t="s">
        <v>337</v>
      </c>
      <c r="C13" s="92"/>
      <c r="D13" s="92"/>
      <c r="E13" s="92"/>
      <c r="F13" s="92"/>
      <c r="G13" s="92"/>
      <c r="H13" s="93"/>
      <c r="I13" s="77"/>
    </row>
    <row r="14" spans="1:9">
      <c r="B14" s="26"/>
      <c r="C14" s="26"/>
      <c r="D14" s="26"/>
      <c r="E14" s="26"/>
      <c r="F14" s="26"/>
      <c r="G14" s="26"/>
      <c r="H14" s="26"/>
    </row>
  </sheetData>
  <sheetProtection sheet="1" objects="1" scenarios="1"/>
  <mergeCells count="11">
    <mergeCell ref="B13:H13"/>
    <mergeCell ref="B6:H6"/>
    <mergeCell ref="B7:H7"/>
    <mergeCell ref="B8:H8"/>
    <mergeCell ref="B9:H9"/>
    <mergeCell ref="B10:H10"/>
    <mergeCell ref="A1:H1"/>
    <mergeCell ref="A2:H2"/>
    <mergeCell ref="B3:H3"/>
    <mergeCell ref="B4:H4"/>
    <mergeCell ref="B5:H5"/>
  </mergeCells>
  <phoneticPr fontId="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D8" sqref="D8"/>
    </sheetView>
  </sheetViews>
  <sheetFormatPr defaultRowHeight="14"/>
  <cols>
    <col min="1" max="1" width="28" customWidth="1"/>
    <col min="2" max="2" width="36" style="15" customWidth="1"/>
  </cols>
  <sheetData>
    <row r="1" spans="1:2" ht="25.5" customHeight="1">
      <c r="A1" s="94" t="s">
        <v>18</v>
      </c>
      <c r="B1" s="95"/>
    </row>
    <row r="2" spans="1:2" ht="25" customHeight="1">
      <c r="A2" s="14" t="s">
        <v>19</v>
      </c>
      <c r="B2" s="83"/>
    </row>
    <row r="3" spans="1:2" ht="25" customHeight="1">
      <c r="A3" s="14" t="s">
        <v>20</v>
      </c>
      <c r="B3" s="84"/>
    </row>
    <row r="4" spans="1:2" ht="25" customHeight="1">
      <c r="A4" s="14" t="s">
        <v>21</v>
      </c>
      <c r="B4" s="85"/>
    </row>
    <row r="5" spans="1:2" ht="25" customHeight="1">
      <c r="A5" s="14" t="s">
        <v>22</v>
      </c>
      <c r="B5" s="85"/>
    </row>
    <row r="6" spans="1:2" ht="25" customHeight="1">
      <c r="A6" s="14" t="s">
        <v>23</v>
      </c>
      <c r="B6" s="85"/>
    </row>
    <row r="7" spans="1:2" ht="25" customHeight="1">
      <c r="A7" s="14" t="s">
        <v>24</v>
      </c>
      <c r="B7" s="85"/>
    </row>
    <row r="8" spans="1:2" ht="25" customHeight="1">
      <c r="A8" s="14" t="s">
        <v>25</v>
      </c>
      <c r="B8" s="85"/>
    </row>
    <row r="9" spans="1:2" ht="25" customHeight="1">
      <c r="A9" s="14" t="s">
        <v>26</v>
      </c>
      <c r="B9" s="85"/>
    </row>
    <row r="10" spans="1:2" ht="25" customHeight="1">
      <c r="A10" s="14" t="s">
        <v>27</v>
      </c>
      <c r="B10" s="85"/>
    </row>
    <row r="11" spans="1:2" ht="25" customHeight="1">
      <c r="A11" s="14" t="s">
        <v>28</v>
      </c>
      <c r="B11" s="85"/>
    </row>
    <row r="12" spans="1:2" ht="25" customHeight="1">
      <c r="A12" s="14" t="s">
        <v>29</v>
      </c>
      <c r="B12" s="85"/>
    </row>
  </sheetData>
  <sheetProtection algorithmName="SHA-512" hashValue="ROquwLMIYEvK8ZKnRxnCyYHh/3Fh3zrUiqSOu75dHDkOjv+Z8E3xSZE/WGbk2EVDlJrs3Y8bwa4yC3f4TnBRBw==" saltValue="FjtcJEnwLRXp2v39ckOcRw==" spinCount="100000" sheet="1" objects="1" scenarios="1"/>
  <mergeCells count="1">
    <mergeCell ref="A1:B1"/>
  </mergeCells>
  <phoneticPr fontId="1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4"/>
  <sheetViews>
    <sheetView workbookViewId="0">
      <selection activeCell="D6" sqref="D6"/>
    </sheetView>
  </sheetViews>
  <sheetFormatPr defaultRowHeight="14"/>
  <cols>
    <col min="1" max="1" width="6" customWidth="1"/>
    <col min="2" max="2" width="16" customWidth="1"/>
    <col min="3" max="3" width="8" customWidth="1"/>
    <col min="4" max="4" width="38" customWidth="1"/>
    <col min="5" max="5" width="28" customWidth="1"/>
    <col min="6" max="7" width="9" customWidth="1"/>
    <col min="8" max="9" width="30" customWidth="1"/>
    <col min="11" max="11" width="12.75" hidden="1" customWidth="1"/>
    <col min="12" max="12" width="19.08203125" hidden="1" customWidth="1"/>
    <col min="13" max="13" width="18.75" hidden="1" customWidth="1"/>
    <col min="14" max="14" width="19.83203125" hidden="1" customWidth="1"/>
    <col min="15" max="15" width="13.6640625" hidden="1" customWidth="1"/>
    <col min="16" max="20" width="8.58203125" hidden="1" customWidth="1"/>
    <col min="21" max="23" width="12" hidden="1" customWidth="1"/>
  </cols>
  <sheetData>
    <row r="1" spans="1:23" s="8" customFormat="1" ht="31.5" customHeight="1">
      <c r="A1" s="96" t="s">
        <v>336</v>
      </c>
      <c r="B1" s="97"/>
      <c r="C1" s="97"/>
      <c r="D1" s="97"/>
      <c r="E1" s="97"/>
      <c r="F1" s="97"/>
      <c r="G1" s="97"/>
      <c r="H1" s="97"/>
      <c r="I1" s="97"/>
    </row>
    <row r="3" spans="1:23" ht="21" customHeight="1">
      <c r="A3" s="4" t="s">
        <v>30</v>
      </c>
      <c r="B3" s="42" t="s">
        <v>31</v>
      </c>
      <c r="C3" s="43" t="s">
        <v>32</v>
      </c>
      <c r="D3" s="42" t="s">
        <v>33</v>
      </c>
      <c r="E3" s="42" t="s">
        <v>34</v>
      </c>
      <c r="F3" s="44" t="s">
        <v>35</v>
      </c>
      <c r="G3" s="44" t="s">
        <v>36</v>
      </c>
      <c r="H3" s="45" t="s">
        <v>37</v>
      </c>
      <c r="I3" s="44" t="s">
        <v>38</v>
      </c>
      <c r="U3" s="27" t="s">
        <v>294</v>
      </c>
      <c r="V3" s="27" t="s">
        <v>295</v>
      </c>
      <c r="W3" s="27" t="s">
        <v>296</v>
      </c>
    </row>
    <row r="4" spans="1:23" ht="30" customHeight="1">
      <c r="A4" s="40">
        <v>1</v>
      </c>
      <c r="B4" s="41" t="s">
        <v>39</v>
      </c>
      <c r="C4" s="40">
        <v>2</v>
      </c>
      <c r="D4" s="40" t="s">
        <v>40</v>
      </c>
      <c r="E4" s="78"/>
      <c r="F4" s="5" t="str">
        <f t="shared" ref="F4:F33" si="0">IF(E4="","",IFERROR(INDEX(P4:T4,MATCH(E4,K4:O4,0)),""))</f>
        <v/>
      </c>
      <c r="G4" s="75" t="str">
        <f t="shared" ref="G4:G33" si="1">IF(F4="","",F4*C4)</f>
        <v/>
      </c>
      <c r="H4" s="46" t="s">
        <v>41</v>
      </c>
      <c r="I4" s="46" t="s">
        <v>42</v>
      </c>
      <c r="K4" s="23" t="s">
        <v>43</v>
      </c>
      <c r="L4" s="23" t="s">
        <v>329</v>
      </c>
      <c r="M4" s="23" t="s">
        <v>330</v>
      </c>
      <c r="N4" s="23" t="s">
        <v>327</v>
      </c>
      <c r="O4" s="23" t="s">
        <v>328</v>
      </c>
      <c r="P4">
        <v>0</v>
      </c>
      <c r="Q4">
        <v>1</v>
      </c>
      <c r="R4">
        <v>3</v>
      </c>
      <c r="S4">
        <v>4</v>
      </c>
      <c r="T4">
        <v>5</v>
      </c>
      <c r="U4" s="28" t="str">
        <f t="shared" ref="U4:U33" si="2">IF(G4="","",C4*5-G4)</f>
        <v/>
      </c>
      <c r="V4" s="28" t="str">
        <f t="shared" ref="V4:V33" si="3">IF(U4="","",U4+ROW()/100000)</f>
        <v/>
      </c>
      <c r="W4" s="28" t="str">
        <f t="shared" ref="W4:W33" si="4">IF(G4="","",G4+ROW()/100000)</f>
        <v/>
      </c>
    </row>
    <row r="5" spans="1:23" ht="30" customHeight="1">
      <c r="A5" s="48">
        <v>2</v>
      </c>
      <c r="B5" s="65" t="s">
        <v>39</v>
      </c>
      <c r="C5" s="58">
        <v>2</v>
      </c>
      <c r="D5" s="61" t="s">
        <v>44</v>
      </c>
      <c r="E5" s="79"/>
      <c r="F5" s="72" t="str">
        <f t="shared" si="0"/>
        <v/>
      </c>
      <c r="G5" s="72" t="str">
        <f t="shared" si="1"/>
        <v/>
      </c>
      <c r="H5" s="1" t="s">
        <v>46</v>
      </c>
      <c r="I5" s="55" t="s">
        <v>47</v>
      </c>
      <c r="K5" t="s">
        <v>48</v>
      </c>
      <c r="L5" t="s">
        <v>49</v>
      </c>
      <c r="M5" t="s">
        <v>50</v>
      </c>
      <c r="N5" t="s">
        <v>45</v>
      </c>
      <c r="O5" t="s">
        <v>51</v>
      </c>
      <c r="P5">
        <v>0</v>
      </c>
      <c r="Q5">
        <v>1</v>
      </c>
      <c r="R5">
        <v>3</v>
      </c>
      <c r="S5">
        <v>4</v>
      </c>
      <c r="T5">
        <v>5</v>
      </c>
      <c r="U5" s="28" t="str">
        <f t="shared" si="2"/>
        <v/>
      </c>
      <c r="V5" s="28" t="str">
        <f t="shared" si="3"/>
        <v/>
      </c>
      <c r="W5" s="28" t="str">
        <f t="shared" si="4"/>
        <v/>
      </c>
    </row>
    <row r="6" spans="1:23" ht="30" customHeight="1">
      <c r="A6" s="40">
        <v>3</v>
      </c>
      <c r="B6" s="41" t="s">
        <v>39</v>
      </c>
      <c r="C6" s="40">
        <v>1.5</v>
      </c>
      <c r="D6" s="40" t="s">
        <v>52</v>
      </c>
      <c r="E6" s="78"/>
      <c r="F6" s="5" t="str">
        <f t="shared" si="0"/>
        <v/>
      </c>
      <c r="G6" s="75" t="str">
        <f t="shared" si="1"/>
        <v/>
      </c>
      <c r="H6" s="46" t="s">
        <v>54</v>
      </c>
      <c r="I6" s="46" t="s">
        <v>55</v>
      </c>
      <c r="K6" t="s">
        <v>56</v>
      </c>
      <c r="L6" t="s">
        <v>57</v>
      </c>
      <c r="M6" t="s">
        <v>53</v>
      </c>
      <c r="N6" t="s">
        <v>58</v>
      </c>
      <c r="O6" t="s">
        <v>59</v>
      </c>
      <c r="P6">
        <v>0</v>
      </c>
      <c r="Q6">
        <v>1</v>
      </c>
      <c r="R6">
        <v>3</v>
      </c>
      <c r="S6">
        <v>4</v>
      </c>
      <c r="T6">
        <v>5</v>
      </c>
      <c r="U6" s="28" t="str">
        <f t="shared" si="2"/>
        <v/>
      </c>
      <c r="V6" s="28" t="str">
        <f t="shared" si="3"/>
        <v/>
      </c>
      <c r="W6" s="28" t="str">
        <f t="shared" si="4"/>
        <v/>
      </c>
    </row>
    <row r="7" spans="1:23" ht="30" customHeight="1">
      <c r="A7" s="48">
        <v>4</v>
      </c>
      <c r="B7" s="65" t="s">
        <v>39</v>
      </c>
      <c r="C7" s="58">
        <v>1</v>
      </c>
      <c r="D7" s="61" t="s">
        <v>338</v>
      </c>
      <c r="E7" s="80"/>
      <c r="F7" s="72" t="str">
        <f t="shared" si="0"/>
        <v/>
      </c>
      <c r="G7" s="72" t="str">
        <f t="shared" si="1"/>
        <v/>
      </c>
      <c r="H7" s="1" t="s">
        <v>60</v>
      </c>
      <c r="I7" s="2" t="s">
        <v>61</v>
      </c>
      <c r="K7" s="23" t="s">
        <v>339</v>
      </c>
      <c r="L7" s="23" t="s">
        <v>334</v>
      </c>
      <c r="M7" s="23" t="s">
        <v>333</v>
      </c>
      <c r="N7" s="23" t="s">
        <v>332</v>
      </c>
      <c r="O7" s="23" t="s">
        <v>331</v>
      </c>
      <c r="P7">
        <v>0</v>
      </c>
      <c r="Q7">
        <v>1</v>
      </c>
      <c r="R7">
        <v>3</v>
      </c>
      <c r="S7">
        <v>4</v>
      </c>
      <c r="T7">
        <v>5</v>
      </c>
      <c r="U7" s="28" t="str">
        <f t="shared" si="2"/>
        <v/>
      </c>
      <c r="V7" s="28" t="str">
        <f t="shared" si="3"/>
        <v/>
      </c>
      <c r="W7" s="28" t="str">
        <f t="shared" si="4"/>
        <v/>
      </c>
    </row>
    <row r="8" spans="1:23" ht="30" customHeight="1">
      <c r="A8" s="40">
        <v>5</v>
      </c>
      <c r="B8" s="41" t="s">
        <v>62</v>
      </c>
      <c r="C8" s="40">
        <v>2</v>
      </c>
      <c r="D8" s="40" t="s">
        <v>63</v>
      </c>
      <c r="E8" s="78"/>
      <c r="F8" s="5" t="str">
        <f t="shared" si="0"/>
        <v/>
      </c>
      <c r="G8" s="75" t="str">
        <f t="shared" si="1"/>
        <v/>
      </c>
      <c r="H8" s="46" t="s">
        <v>65</v>
      </c>
      <c r="I8" s="46" t="s">
        <v>66</v>
      </c>
      <c r="K8" s="23" t="s">
        <v>67</v>
      </c>
      <c r="L8" s="23" t="s">
        <v>64</v>
      </c>
      <c r="M8" s="23" t="s">
        <v>68</v>
      </c>
      <c r="N8" s="23" t="s">
        <v>69</v>
      </c>
      <c r="O8" s="23" t="s">
        <v>70</v>
      </c>
      <c r="P8">
        <v>0</v>
      </c>
      <c r="Q8">
        <v>1</v>
      </c>
      <c r="R8">
        <v>3</v>
      </c>
      <c r="S8">
        <v>4</v>
      </c>
      <c r="T8">
        <v>5</v>
      </c>
      <c r="U8" s="28" t="str">
        <f t="shared" si="2"/>
        <v/>
      </c>
      <c r="V8" s="28" t="str">
        <f t="shared" si="3"/>
        <v/>
      </c>
      <c r="W8" s="28" t="str">
        <f t="shared" si="4"/>
        <v/>
      </c>
    </row>
    <row r="9" spans="1:23" ht="30" customHeight="1">
      <c r="A9" s="48">
        <v>6</v>
      </c>
      <c r="B9" s="65" t="s">
        <v>62</v>
      </c>
      <c r="C9" s="58">
        <v>1.5</v>
      </c>
      <c r="D9" s="61" t="s">
        <v>71</v>
      </c>
      <c r="E9" s="79"/>
      <c r="F9" s="72" t="str">
        <f t="shared" si="0"/>
        <v/>
      </c>
      <c r="G9" s="73" t="str">
        <f t="shared" si="1"/>
        <v/>
      </c>
      <c r="H9" s="55" t="s">
        <v>73</v>
      </c>
      <c r="I9" s="55" t="s">
        <v>74</v>
      </c>
      <c r="K9" t="s">
        <v>75</v>
      </c>
      <c r="L9" t="s">
        <v>76</v>
      </c>
      <c r="M9" t="s">
        <v>72</v>
      </c>
      <c r="N9" t="s">
        <v>77</v>
      </c>
      <c r="O9" t="s">
        <v>78</v>
      </c>
      <c r="P9">
        <v>0</v>
      </c>
      <c r="Q9">
        <v>1</v>
      </c>
      <c r="R9">
        <v>3</v>
      </c>
      <c r="S9">
        <v>4</v>
      </c>
      <c r="T9">
        <v>5</v>
      </c>
      <c r="U9" s="28" t="str">
        <f t="shared" si="2"/>
        <v/>
      </c>
      <c r="V9" s="28" t="str">
        <f t="shared" si="3"/>
        <v/>
      </c>
      <c r="W9" s="28" t="str">
        <f t="shared" si="4"/>
        <v/>
      </c>
    </row>
    <row r="10" spans="1:23" ht="30" customHeight="1">
      <c r="A10" s="40">
        <v>7</v>
      </c>
      <c r="B10" s="41" t="s">
        <v>62</v>
      </c>
      <c r="C10" s="40">
        <v>1.5</v>
      </c>
      <c r="D10" s="40" t="s">
        <v>79</v>
      </c>
      <c r="E10" s="78"/>
      <c r="F10" s="5" t="str">
        <f t="shared" si="0"/>
        <v/>
      </c>
      <c r="G10" s="75" t="str">
        <f t="shared" si="1"/>
        <v/>
      </c>
      <c r="H10" s="47" t="s">
        <v>81</v>
      </c>
      <c r="I10" s="46" t="s">
        <v>82</v>
      </c>
      <c r="K10" t="s">
        <v>83</v>
      </c>
      <c r="L10" t="s">
        <v>84</v>
      </c>
      <c r="M10" t="s">
        <v>80</v>
      </c>
      <c r="N10" t="s">
        <v>85</v>
      </c>
      <c r="O10" t="s">
        <v>86</v>
      </c>
      <c r="P10">
        <v>0</v>
      </c>
      <c r="Q10">
        <v>1</v>
      </c>
      <c r="R10">
        <v>3</v>
      </c>
      <c r="S10">
        <v>4</v>
      </c>
      <c r="T10">
        <v>5</v>
      </c>
      <c r="U10" s="28" t="str">
        <f t="shared" si="2"/>
        <v/>
      </c>
      <c r="V10" s="28" t="str">
        <f t="shared" si="3"/>
        <v/>
      </c>
      <c r="W10" s="28" t="str">
        <f t="shared" si="4"/>
        <v/>
      </c>
    </row>
    <row r="11" spans="1:23" ht="30" customHeight="1">
      <c r="A11" s="48">
        <v>8</v>
      </c>
      <c r="B11" s="65" t="s">
        <v>87</v>
      </c>
      <c r="C11" s="58">
        <v>2.5</v>
      </c>
      <c r="D11" s="58" t="s">
        <v>88</v>
      </c>
      <c r="E11" s="79"/>
      <c r="F11" s="72" t="str">
        <f t="shared" si="0"/>
        <v/>
      </c>
      <c r="G11" s="5" t="str">
        <f t="shared" si="1"/>
        <v/>
      </c>
      <c r="H11" s="66" t="s">
        <v>90</v>
      </c>
      <c r="I11" s="55" t="s">
        <v>91</v>
      </c>
      <c r="K11" t="s">
        <v>92</v>
      </c>
      <c r="L11" t="s">
        <v>93</v>
      </c>
      <c r="M11" t="s">
        <v>89</v>
      </c>
      <c r="N11" t="s">
        <v>94</v>
      </c>
      <c r="O11" t="s">
        <v>95</v>
      </c>
      <c r="P11">
        <v>0</v>
      </c>
      <c r="Q11">
        <v>1</v>
      </c>
      <c r="R11">
        <v>2</v>
      </c>
      <c r="S11">
        <v>4</v>
      </c>
      <c r="T11">
        <v>5</v>
      </c>
      <c r="U11" s="28" t="str">
        <f t="shared" si="2"/>
        <v/>
      </c>
      <c r="V11" s="28" t="str">
        <f t="shared" si="3"/>
        <v/>
      </c>
      <c r="W11" s="28" t="str">
        <f t="shared" si="4"/>
        <v/>
      </c>
    </row>
    <row r="12" spans="1:23" ht="30" customHeight="1">
      <c r="A12" s="40">
        <v>9</v>
      </c>
      <c r="B12" s="41" t="s">
        <v>87</v>
      </c>
      <c r="C12" s="40">
        <v>2</v>
      </c>
      <c r="D12" s="40" t="s">
        <v>96</v>
      </c>
      <c r="E12" s="78"/>
      <c r="F12" s="5" t="str">
        <f t="shared" si="0"/>
        <v/>
      </c>
      <c r="G12" s="5" t="str">
        <f t="shared" si="1"/>
        <v/>
      </c>
      <c r="H12" s="46" t="s">
        <v>98</v>
      </c>
      <c r="I12" s="46" t="s">
        <v>99</v>
      </c>
      <c r="K12" t="s">
        <v>100</v>
      </c>
      <c r="L12" t="s">
        <v>101</v>
      </c>
      <c r="M12" t="s">
        <v>102</v>
      </c>
      <c r="N12" t="s">
        <v>97</v>
      </c>
      <c r="O12" t="s">
        <v>103</v>
      </c>
      <c r="P12">
        <v>0</v>
      </c>
      <c r="Q12">
        <v>1</v>
      </c>
      <c r="R12">
        <v>2</v>
      </c>
      <c r="S12">
        <v>4</v>
      </c>
      <c r="T12">
        <v>5</v>
      </c>
      <c r="U12" s="28" t="str">
        <f t="shared" si="2"/>
        <v/>
      </c>
      <c r="V12" s="28" t="str">
        <f t="shared" si="3"/>
        <v/>
      </c>
      <c r="W12" s="28" t="str">
        <f t="shared" si="4"/>
        <v/>
      </c>
    </row>
    <row r="13" spans="1:23" ht="30" customHeight="1">
      <c r="A13" s="48">
        <v>10</v>
      </c>
      <c r="B13" s="65" t="s">
        <v>87</v>
      </c>
      <c r="C13" s="62">
        <v>2.5</v>
      </c>
      <c r="D13" s="62" t="s">
        <v>104</v>
      </c>
      <c r="E13" s="80"/>
      <c r="F13" s="5" t="str">
        <f t="shared" si="0"/>
        <v/>
      </c>
      <c r="G13" s="5" t="str">
        <f t="shared" si="1"/>
        <v/>
      </c>
      <c r="H13" s="66" t="s">
        <v>106</v>
      </c>
      <c r="I13" s="55" t="s">
        <v>107</v>
      </c>
      <c r="K13" t="s">
        <v>108</v>
      </c>
      <c r="L13" t="s">
        <v>109</v>
      </c>
      <c r="M13" t="s">
        <v>105</v>
      </c>
      <c r="N13" t="s">
        <v>110</v>
      </c>
      <c r="O13" t="s">
        <v>111</v>
      </c>
      <c r="P13">
        <v>0</v>
      </c>
      <c r="Q13">
        <v>1</v>
      </c>
      <c r="R13">
        <v>2</v>
      </c>
      <c r="S13">
        <v>4</v>
      </c>
      <c r="T13">
        <v>5</v>
      </c>
      <c r="U13" s="28" t="str">
        <f t="shared" si="2"/>
        <v/>
      </c>
      <c r="V13" s="28" t="str">
        <f t="shared" si="3"/>
        <v/>
      </c>
      <c r="W13" s="28" t="str">
        <f t="shared" si="4"/>
        <v/>
      </c>
    </row>
    <row r="14" spans="1:23" ht="30" customHeight="1">
      <c r="A14" s="40">
        <v>11</v>
      </c>
      <c r="B14" s="41" t="s">
        <v>87</v>
      </c>
      <c r="C14" s="40">
        <v>1.5</v>
      </c>
      <c r="D14" s="40" t="s">
        <v>112</v>
      </c>
      <c r="E14" s="78"/>
      <c r="F14" s="75" t="str">
        <f t="shared" si="0"/>
        <v/>
      </c>
      <c r="G14" s="5" t="str">
        <f t="shared" si="1"/>
        <v/>
      </c>
      <c r="H14" s="46" t="s">
        <v>114</v>
      </c>
      <c r="I14" s="46" t="s">
        <v>115</v>
      </c>
      <c r="K14" t="s">
        <v>116</v>
      </c>
      <c r="L14" t="s">
        <v>117</v>
      </c>
      <c r="M14" t="s">
        <v>113</v>
      </c>
      <c r="N14" t="s">
        <v>118</v>
      </c>
      <c r="O14" t="s">
        <v>119</v>
      </c>
      <c r="P14">
        <v>0</v>
      </c>
      <c r="Q14">
        <v>1</v>
      </c>
      <c r="R14">
        <v>2</v>
      </c>
      <c r="S14">
        <v>4</v>
      </c>
      <c r="T14">
        <v>5</v>
      </c>
      <c r="U14" s="28" t="str">
        <f t="shared" si="2"/>
        <v/>
      </c>
      <c r="V14" s="28" t="str">
        <f t="shared" si="3"/>
        <v/>
      </c>
      <c r="W14" s="28" t="str">
        <f t="shared" si="4"/>
        <v/>
      </c>
    </row>
    <row r="15" spans="1:23" ht="30" customHeight="1">
      <c r="A15" s="57">
        <v>12</v>
      </c>
      <c r="B15" s="64" t="s">
        <v>87</v>
      </c>
      <c r="C15" s="58">
        <v>1.5</v>
      </c>
      <c r="D15" s="61" t="s">
        <v>120</v>
      </c>
      <c r="E15" s="80"/>
      <c r="F15" s="5" t="str">
        <f t="shared" si="0"/>
        <v/>
      </c>
      <c r="G15" s="5" t="str">
        <f t="shared" si="1"/>
        <v/>
      </c>
      <c r="H15" s="66" t="s">
        <v>122</v>
      </c>
      <c r="I15" s="55" t="s">
        <v>123</v>
      </c>
      <c r="K15" t="s">
        <v>124</v>
      </c>
      <c r="L15" t="s">
        <v>121</v>
      </c>
      <c r="M15" t="s">
        <v>125</v>
      </c>
      <c r="N15" t="s">
        <v>126</v>
      </c>
      <c r="O15" t="s">
        <v>127</v>
      </c>
      <c r="P15">
        <v>0</v>
      </c>
      <c r="Q15">
        <v>1</v>
      </c>
      <c r="R15">
        <v>2</v>
      </c>
      <c r="S15">
        <v>4</v>
      </c>
      <c r="T15">
        <v>5</v>
      </c>
      <c r="U15" s="28" t="str">
        <f t="shared" si="2"/>
        <v/>
      </c>
      <c r="V15" s="28" t="str">
        <f t="shared" si="3"/>
        <v/>
      </c>
      <c r="W15" s="28" t="str">
        <f t="shared" si="4"/>
        <v/>
      </c>
    </row>
    <row r="16" spans="1:23" ht="30" customHeight="1">
      <c r="A16" s="40">
        <v>13</v>
      </c>
      <c r="B16" s="41" t="s">
        <v>128</v>
      </c>
      <c r="C16" s="40">
        <v>2</v>
      </c>
      <c r="D16" s="40" t="s">
        <v>129</v>
      </c>
      <c r="E16" s="78"/>
      <c r="F16" s="5" t="str">
        <f t="shared" si="0"/>
        <v/>
      </c>
      <c r="G16" s="76" t="str">
        <f t="shared" si="1"/>
        <v/>
      </c>
      <c r="H16" s="1" t="s">
        <v>131</v>
      </c>
      <c r="I16" s="46" t="s">
        <v>132</v>
      </c>
      <c r="K16" t="s">
        <v>103</v>
      </c>
      <c r="L16" t="s">
        <v>130</v>
      </c>
      <c r="M16" t="s">
        <v>133</v>
      </c>
      <c r="N16" t="s">
        <v>134</v>
      </c>
      <c r="O16" t="s">
        <v>135</v>
      </c>
      <c r="P16">
        <v>0</v>
      </c>
      <c r="Q16">
        <v>1</v>
      </c>
      <c r="R16">
        <v>3</v>
      </c>
      <c r="S16">
        <v>4</v>
      </c>
      <c r="T16">
        <v>5</v>
      </c>
      <c r="U16" s="28" t="str">
        <f t="shared" si="2"/>
        <v/>
      </c>
      <c r="V16" s="28" t="str">
        <f t="shared" si="3"/>
        <v/>
      </c>
      <c r="W16" s="28" t="str">
        <f t="shared" si="4"/>
        <v/>
      </c>
    </row>
    <row r="17" spans="1:23" ht="30" customHeight="1">
      <c r="A17" s="40">
        <v>14</v>
      </c>
      <c r="B17" s="59" t="s">
        <v>128</v>
      </c>
      <c r="C17" s="62">
        <v>1.5</v>
      </c>
      <c r="D17" s="58" t="s">
        <v>136</v>
      </c>
      <c r="E17" s="81"/>
      <c r="F17" s="72" t="str">
        <f t="shared" si="0"/>
        <v/>
      </c>
      <c r="G17" s="5" t="str">
        <f t="shared" si="1"/>
        <v/>
      </c>
      <c r="H17" s="66" t="s">
        <v>138</v>
      </c>
      <c r="I17" s="55" t="s">
        <v>139</v>
      </c>
      <c r="K17" t="s">
        <v>140</v>
      </c>
      <c r="L17" t="s">
        <v>141</v>
      </c>
      <c r="M17" t="s">
        <v>137</v>
      </c>
      <c r="N17" t="s">
        <v>142</v>
      </c>
      <c r="O17" t="s">
        <v>143</v>
      </c>
      <c r="P17">
        <v>0</v>
      </c>
      <c r="Q17">
        <v>1</v>
      </c>
      <c r="R17">
        <v>3</v>
      </c>
      <c r="S17">
        <v>4</v>
      </c>
      <c r="T17">
        <v>5</v>
      </c>
      <c r="U17" s="28" t="str">
        <f t="shared" si="2"/>
        <v/>
      </c>
      <c r="V17" s="28" t="str">
        <f t="shared" si="3"/>
        <v/>
      </c>
      <c r="W17" s="28" t="str">
        <f t="shared" si="4"/>
        <v/>
      </c>
    </row>
    <row r="18" spans="1:23" ht="30" customHeight="1">
      <c r="A18" s="40">
        <v>15</v>
      </c>
      <c r="B18" s="41" t="s">
        <v>128</v>
      </c>
      <c r="C18" s="40">
        <v>1.5</v>
      </c>
      <c r="D18" s="40" t="s">
        <v>144</v>
      </c>
      <c r="E18" s="78"/>
      <c r="F18" s="5" t="str">
        <f t="shared" si="0"/>
        <v/>
      </c>
      <c r="G18" s="76" t="str">
        <f t="shared" si="1"/>
        <v/>
      </c>
      <c r="H18" s="1" t="s">
        <v>145</v>
      </c>
      <c r="I18" s="2" t="s">
        <v>146</v>
      </c>
      <c r="K18" t="s">
        <v>147</v>
      </c>
      <c r="L18" t="s">
        <v>148</v>
      </c>
      <c r="M18" t="s">
        <v>80</v>
      </c>
      <c r="N18" t="s">
        <v>149</v>
      </c>
      <c r="O18" t="s">
        <v>150</v>
      </c>
      <c r="P18">
        <v>0</v>
      </c>
      <c r="Q18">
        <v>1</v>
      </c>
      <c r="R18">
        <v>2</v>
      </c>
      <c r="S18">
        <v>4</v>
      </c>
      <c r="T18">
        <v>5</v>
      </c>
      <c r="U18" s="28" t="str">
        <f t="shared" si="2"/>
        <v/>
      </c>
      <c r="V18" s="28" t="str">
        <f t="shared" si="3"/>
        <v/>
      </c>
      <c r="W18" s="28" t="str">
        <f t="shared" si="4"/>
        <v/>
      </c>
    </row>
    <row r="19" spans="1:23" ht="30" customHeight="1">
      <c r="A19" s="40">
        <v>16</v>
      </c>
      <c r="B19" s="59" t="s">
        <v>151</v>
      </c>
      <c r="C19" s="56">
        <v>2</v>
      </c>
      <c r="D19" s="48" t="s">
        <v>152</v>
      </c>
      <c r="E19" s="79"/>
      <c r="F19" s="72" t="str">
        <f t="shared" si="0"/>
        <v/>
      </c>
      <c r="G19" s="5" t="str">
        <f t="shared" si="1"/>
        <v/>
      </c>
      <c r="H19" s="1" t="s">
        <v>154</v>
      </c>
      <c r="I19" s="55" t="s">
        <v>155</v>
      </c>
      <c r="K19" t="s">
        <v>156</v>
      </c>
      <c r="L19" t="s">
        <v>157</v>
      </c>
      <c r="M19" t="s">
        <v>153</v>
      </c>
      <c r="N19" t="s">
        <v>158</v>
      </c>
      <c r="O19" t="s">
        <v>159</v>
      </c>
      <c r="P19">
        <v>0</v>
      </c>
      <c r="Q19">
        <v>1</v>
      </c>
      <c r="R19">
        <v>3</v>
      </c>
      <c r="S19">
        <v>4</v>
      </c>
      <c r="T19">
        <v>5</v>
      </c>
      <c r="U19" s="28" t="str">
        <f t="shared" si="2"/>
        <v/>
      </c>
      <c r="V19" s="28" t="str">
        <f t="shared" si="3"/>
        <v/>
      </c>
      <c r="W19" s="28" t="str">
        <f t="shared" si="4"/>
        <v/>
      </c>
    </row>
    <row r="20" spans="1:23" ht="30" customHeight="1">
      <c r="A20" s="40">
        <v>17</v>
      </c>
      <c r="B20" s="41" t="s">
        <v>151</v>
      </c>
      <c r="C20" s="40">
        <v>1.5</v>
      </c>
      <c r="D20" s="40" t="s">
        <v>160</v>
      </c>
      <c r="E20" s="78"/>
      <c r="F20" s="5" t="str">
        <f t="shared" si="0"/>
        <v/>
      </c>
      <c r="G20" s="5" t="str">
        <f t="shared" si="1"/>
        <v/>
      </c>
      <c r="H20" s="47" t="s">
        <v>161</v>
      </c>
      <c r="I20" s="46" t="s">
        <v>162</v>
      </c>
      <c r="K20" t="s">
        <v>163</v>
      </c>
      <c r="L20" t="s">
        <v>164</v>
      </c>
      <c r="M20" t="s">
        <v>130</v>
      </c>
      <c r="N20" t="s">
        <v>165</v>
      </c>
      <c r="O20" t="s">
        <v>166</v>
      </c>
      <c r="P20">
        <v>0</v>
      </c>
      <c r="Q20">
        <v>1</v>
      </c>
      <c r="R20">
        <v>3</v>
      </c>
      <c r="S20">
        <v>4</v>
      </c>
      <c r="T20">
        <v>5</v>
      </c>
      <c r="U20" s="28" t="str">
        <f t="shared" si="2"/>
        <v/>
      </c>
      <c r="V20" s="28" t="str">
        <f t="shared" si="3"/>
        <v/>
      </c>
      <c r="W20" s="28" t="str">
        <f t="shared" si="4"/>
        <v/>
      </c>
    </row>
    <row r="21" spans="1:23" ht="30" customHeight="1">
      <c r="A21" s="40">
        <v>18</v>
      </c>
      <c r="B21" s="59" t="s">
        <v>151</v>
      </c>
      <c r="C21" s="62">
        <v>1.5</v>
      </c>
      <c r="D21" s="62" t="s">
        <v>167</v>
      </c>
      <c r="E21" s="79"/>
      <c r="F21" s="72" t="str">
        <f t="shared" si="0"/>
        <v/>
      </c>
      <c r="G21" s="5" t="str">
        <f t="shared" si="1"/>
        <v/>
      </c>
      <c r="H21" s="1" t="s">
        <v>169</v>
      </c>
      <c r="I21" s="55" t="s">
        <v>170</v>
      </c>
      <c r="K21" t="s">
        <v>171</v>
      </c>
      <c r="L21" t="s">
        <v>168</v>
      </c>
      <c r="M21" t="s">
        <v>172</v>
      </c>
      <c r="N21" t="s">
        <v>173</v>
      </c>
      <c r="O21" t="s">
        <v>174</v>
      </c>
      <c r="P21">
        <v>0</v>
      </c>
      <c r="Q21">
        <v>1</v>
      </c>
      <c r="R21">
        <v>3</v>
      </c>
      <c r="S21">
        <v>4</v>
      </c>
      <c r="T21">
        <v>5</v>
      </c>
      <c r="U21" s="28" t="str">
        <f t="shared" si="2"/>
        <v/>
      </c>
      <c r="V21" s="28" t="str">
        <f t="shared" si="3"/>
        <v/>
      </c>
      <c r="W21" s="28" t="str">
        <f t="shared" si="4"/>
        <v/>
      </c>
    </row>
    <row r="22" spans="1:23" ht="30" customHeight="1">
      <c r="A22" s="40">
        <v>19</v>
      </c>
      <c r="B22" s="41" t="s">
        <v>175</v>
      </c>
      <c r="C22" s="40">
        <v>1.5</v>
      </c>
      <c r="D22" s="40" t="s">
        <v>176</v>
      </c>
      <c r="E22" s="78"/>
      <c r="F22" s="5" t="str">
        <f t="shared" si="0"/>
        <v/>
      </c>
      <c r="G22" s="75" t="str">
        <f t="shared" si="1"/>
        <v/>
      </c>
      <c r="H22" s="46" t="s">
        <v>178</v>
      </c>
      <c r="I22" s="46" t="s">
        <v>179</v>
      </c>
      <c r="K22" t="s">
        <v>180</v>
      </c>
      <c r="L22" t="s">
        <v>181</v>
      </c>
      <c r="M22" t="s">
        <v>177</v>
      </c>
      <c r="N22" t="s">
        <v>85</v>
      </c>
      <c r="O22" t="s">
        <v>182</v>
      </c>
      <c r="P22">
        <v>0</v>
      </c>
      <c r="Q22">
        <v>1</v>
      </c>
      <c r="R22">
        <v>2</v>
      </c>
      <c r="S22">
        <v>4</v>
      </c>
      <c r="T22">
        <v>5</v>
      </c>
      <c r="U22" s="28" t="str">
        <f t="shared" si="2"/>
        <v/>
      </c>
      <c r="V22" s="28" t="str">
        <f t="shared" si="3"/>
        <v/>
      </c>
      <c r="W22" s="28" t="str">
        <f t="shared" si="4"/>
        <v/>
      </c>
    </row>
    <row r="23" spans="1:23" ht="30" customHeight="1">
      <c r="A23" s="48">
        <v>20</v>
      </c>
      <c r="B23" s="63" t="s">
        <v>175</v>
      </c>
      <c r="C23" s="58">
        <v>1.5</v>
      </c>
      <c r="D23" s="58" t="s">
        <v>183</v>
      </c>
      <c r="E23" s="79"/>
      <c r="F23" s="72" t="str">
        <f t="shared" si="0"/>
        <v/>
      </c>
      <c r="G23" s="5" t="str">
        <f t="shared" si="1"/>
        <v/>
      </c>
      <c r="H23" s="55" t="s">
        <v>184</v>
      </c>
      <c r="I23" s="55" t="s">
        <v>185</v>
      </c>
      <c r="K23" t="s">
        <v>171</v>
      </c>
      <c r="L23" t="s">
        <v>84</v>
      </c>
      <c r="M23" t="s">
        <v>177</v>
      </c>
      <c r="N23" t="s">
        <v>186</v>
      </c>
      <c r="O23" t="s">
        <v>187</v>
      </c>
      <c r="P23">
        <v>0</v>
      </c>
      <c r="Q23">
        <v>1</v>
      </c>
      <c r="R23">
        <v>2</v>
      </c>
      <c r="S23">
        <v>4</v>
      </c>
      <c r="T23">
        <v>5</v>
      </c>
      <c r="U23" s="28" t="str">
        <f t="shared" si="2"/>
        <v/>
      </c>
      <c r="V23" s="28" t="str">
        <f t="shared" si="3"/>
        <v/>
      </c>
      <c r="W23" s="28" t="str">
        <f t="shared" si="4"/>
        <v/>
      </c>
    </row>
    <row r="24" spans="1:23" ht="30" customHeight="1">
      <c r="A24" s="57">
        <v>21</v>
      </c>
      <c r="B24" s="49" t="s">
        <v>175</v>
      </c>
      <c r="C24" s="40">
        <v>1.5</v>
      </c>
      <c r="D24" s="40" t="s">
        <v>188</v>
      </c>
      <c r="E24" s="78"/>
      <c r="F24" s="5" t="str">
        <f t="shared" si="0"/>
        <v/>
      </c>
      <c r="G24" s="76" t="str">
        <f t="shared" si="1"/>
        <v/>
      </c>
      <c r="H24" s="1" t="s">
        <v>189</v>
      </c>
      <c r="I24" s="2" t="s">
        <v>190</v>
      </c>
      <c r="K24" t="s">
        <v>180</v>
      </c>
      <c r="L24" t="s">
        <v>191</v>
      </c>
      <c r="M24" t="s">
        <v>177</v>
      </c>
      <c r="N24" t="s">
        <v>192</v>
      </c>
      <c r="O24" t="s">
        <v>193</v>
      </c>
      <c r="P24">
        <v>0</v>
      </c>
      <c r="Q24">
        <v>1</v>
      </c>
      <c r="R24">
        <v>2</v>
      </c>
      <c r="S24">
        <v>4</v>
      </c>
      <c r="T24">
        <v>5</v>
      </c>
      <c r="U24" s="28" t="str">
        <f t="shared" si="2"/>
        <v/>
      </c>
      <c r="V24" s="28" t="str">
        <f t="shared" si="3"/>
        <v/>
      </c>
      <c r="W24" s="28" t="str">
        <f t="shared" si="4"/>
        <v/>
      </c>
    </row>
    <row r="25" spans="1:23" ht="30" customHeight="1">
      <c r="A25" s="40">
        <v>22</v>
      </c>
      <c r="B25" s="59" t="s">
        <v>194</v>
      </c>
      <c r="C25" s="62">
        <v>2</v>
      </c>
      <c r="D25" s="62" t="s">
        <v>195</v>
      </c>
      <c r="E25" s="80"/>
      <c r="F25" s="5" t="str">
        <f t="shared" si="0"/>
        <v/>
      </c>
      <c r="G25" s="5" t="str">
        <f t="shared" si="1"/>
        <v/>
      </c>
      <c r="H25" s="1" t="s">
        <v>197</v>
      </c>
      <c r="I25" s="2" t="s">
        <v>198</v>
      </c>
      <c r="K25" t="s">
        <v>199</v>
      </c>
      <c r="L25" t="s">
        <v>200</v>
      </c>
      <c r="M25" t="s">
        <v>201</v>
      </c>
      <c r="N25" t="s">
        <v>196</v>
      </c>
      <c r="O25" t="s">
        <v>202</v>
      </c>
      <c r="P25">
        <v>0</v>
      </c>
      <c r="Q25">
        <v>1</v>
      </c>
      <c r="R25">
        <v>2</v>
      </c>
      <c r="S25">
        <v>4</v>
      </c>
      <c r="T25">
        <v>5</v>
      </c>
      <c r="U25" s="28" t="str">
        <f t="shared" si="2"/>
        <v/>
      </c>
      <c r="V25" s="28" t="str">
        <f t="shared" si="3"/>
        <v/>
      </c>
      <c r="W25" s="28" t="str">
        <f t="shared" si="4"/>
        <v/>
      </c>
    </row>
    <row r="26" spans="1:23" ht="30" customHeight="1">
      <c r="A26" s="40">
        <v>23</v>
      </c>
      <c r="B26" s="41" t="s">
        <v>194</v>
      </c>
      <c r="C26" s="40">
        <v>1.5</v>
      </c>
      <c r="D26" s="40" t="s">
        <v>203</v>
      </c>
      <c r="E26" s="78"/>
      <c r="F26" s="75" t="str">
        <f t="shared" si="0"/>
        <v/>
      </c>
      <c r="G26" s="5" t="str">
        <f t="shared" si="1"/>
        <v/>
      </c>
      <c r="H26" s="46" t="s">
        <v>205</v>
      </c>
      <c r="I26" s="46" t="s">
        <v>206</v>
      </c>
      <c r="K26" t="s">
        <v>207</v>
      </c>
      <c r="L26" t="s">
        <v>208</v>
      </c>
      <c r="M26" t="s">
        <v>204</v>
      </c>
      <c r="N26" t="s">
        <v>209</v>
      </c>
      <c r="O26" t="s">
        <v>210</v>
      </c>
      <c r="P26">
        <v>0</v>
      </c>
      <c r="Q26">
        <v>1</v>
      </c>
      <c r="R26">
        <v>2</v>
      </c>
      <c r="S26">
        <v>4</v>
      </c>
      <c r="T26">
        <v>5</v>
      </c>
      <c r="U26" s="28" t="str">
        <f t="shared" si="2"/>
        <v/>
      </c>
      <c r="V26" s="28" t="str">
        <f t="shared" si="3"/>
        <v/>
      </c>
      <c r="W26" s="28" t="str">
        <f t="shared" si="4"/>
        <v/>
      </c>
    </row>
    <row r="27" spans="1:23" ht="30" customHeight="1">
      <c r="A27" s="40">
        <v>24</v>
      </c>
      <c r="B27" s="59" t="s">
        <v>194</v>
      </c>
      <c r="C27" s="58">
        <v>2</v>
      </c>
      <c r="D27" s="58" t="s">
        <v>211</v>
      </c>
      <c r="E27" s="80"/>
      <c r="F27" s="5" t="str">
        <f t="shared" si="0"/>
        <v/>
      </c>
      <c r="G27" s="5" t="str">
        <f t="shared" si="1"/>
        <v/>
      </c>
      <c r="H27" s="66" t="s">
        <v>213</v>
      </c>
      <c r="I27" s="55" t="s">
        <v>214</v>
      </c>
      <c r="K27" t="s">
        <v>215</v>
      </c>
      <c r="L27" t="s">
        <v>212</v>
      </c>
      <c r="M27" t="s">
        <v>216</v>
      </c>
      <c r="N27" t="s">
        <v>217</v>
      </c>
      <c r="O27" t="s">
        <v>218</v>
      </c>
      <c r="P27">
        <v>0</v>
      </c>
      <c r="Q27">
        <v>1</v>
      </c>
      <c r="R27">
        <v>2</v>
      </c>
      <c r="S27">
        <v>4</v>
      </c>
      <c r="T27">
        <v>5</v>
      </c>
      <c r="U27" s="28" t="str">
        <f t="shared" si="2"/>
        <v/>
      </c>
      <c r="V27" s="28" t="str">
        <f t="shared" si="3"/>
        <v/>
      </c>
      <c r="W27" s="28" t="str">
        <f t="shared" si="4"/>
        <v/>
      </c>
    </row>
    <row r="28" spans="1:23" ht="30" customHeight="1">
      <c r="A28" s="40">
        <v>25</v>
      </c>
      <c r="B28" s="41" t="s">
        <v>194</v>
      </c>
      <c r="C28" s="40">
        <v>1.5</v>
      </c>
      <c r="D28" s="40" t="s">
        <v>219</v>
      </c>
      <c r="E28" s="78"/>
      <c r="F28" s="5" t="str">
        <f t="shared" si="0"/>
        <v/>
      </c>
      <c r="G28" s="5" t="str">
        <f t="shared" si="1"/>
        <v/>
      </c>
      <c r="H28" s="46" t="s">
        <v>221</v>
      </c>
      <c r="I28" s="46" t="s">
        <v>222</v>
      </c>
      <c r="K28" t="s">
        <v>223</v>
      </c>
      <c r="L28" t="s">
        <v>224</v>
      </c>
      <c r="M28" t="s">
        <v>220</v>
      </c>
      <c r="N28" t="s">
        <v>225</v>
      </c>
      <c r="O28" t="s">
        <v>226</v>
      </c>
      <c r="P28">
        <v>0</v>
      </c>
      <c r="Q28">
        <v>1</v>
      </c>
      <c r="R28">
        <v>2</v>
      </c>
      <c r="S28">
        <v>4</v>
      </c>
      <c r="T28">
        <v>5</v>
      </c>
      <c r="U28" s="28" t="str">
        <f t="shared" si="2"/>
        <v/>
      </c>
      <c r="V28" s="28" t="str">
        <f t="shared" si="3"/>
        <v/>
      </c>
      <c r="W28" s="28" t="str">
        <f t="shared" si="4"/>
        <v/>
      </c>
    </row>
    <row r="29" spans="1:23" ht="30" customHeight="1">
      <c r="A29" s="40">
        <v>26</v>
      </c>
      <c r="B29" s="59" t="s">
        <v>227</v>
      </c>
      <c r="C29" s="58">
        <v>1.5</v>
      </c>
      <c r="D29" s="58" t="s">
        <v>228</v>
      </c>
      <c r="E29" s="81"/>
      <c r="F29" s="74" t="str">
        <f t="shared" si="0"/>
        <v/>
      </c>
      <c r="G29" s="5" t="str">
        <f t="shared" si="1"/>
        <v/>
      </c>
      <c r="H29" s="66" t="s">
        <v>230</v>
      </c>
      <c r="I29" s="2" t="s">
        <v>231</v>
      </c>
      <c r="K29" t="s">
        <v>232</v>
      </c>
      <c r="L29" t="s">
        <v>233</v>
      </c>
      <c r="M29" t="s">
        <v>229</v>
      </c>
      <c r="N29" t="s">
        <v>234</v>
      </c>
      <c r="O29" t="s">
        <v>235</v>
      </c>
      <c r="P29">
        <v>0</v>
      </c>
      <c r="Q29">
        <v>1</v>
      </c>
      <c r="R29">
        <v>2</v>
      </c>
      <c r="S29">
        <v>4</v>
      </c>
      <c r="T29">
        <v>5</v>
      </c>
      <c r="U29" s="28" t="str">
        <f t="shared" si="2"/>
        <v/>
      </c>
      <c r="V29" s="28" t="str">
        <f t="shared" si="3"/>
        <v/>
      </c>
      <c r="W29" s="28" t="str">
        <f t="shared" si="4"/>
        <v/>
      </c>
    </row>
    <row r="30" spans="1:23" ht="30" customHeight="1">
      <c r="A30" s="40">
        <v>27</v>
      </c>
      <c r="B30" s="41" t="s">
        <v>227</v>
      </c>
      <c r="C30" s="40">
        <v>1.5</v>
      </c>
      <c r="D30" s="40" t="s">
        <v>236</v>
      </c>
      <c r="E30" s="78"/>
      <c r="F30" s="5" t="str">
        <f t="shared" si="0"/>
        <v/>
      </c>
      <c r="G30" s="75" t="str">
        <f t="shared" si="1"/>
        <v/>
      </c>
      <c r="H30" s="46" t="s">
        <v>238</v>
      </c>
      <c r="I30" s="46" t="s">
        <v>239</v>
      </c>
      <c r="K30" t="s">
        <v>240</v>
      </c>
      <c r="L30" t="s">
        <v>241</v>
      </c>
      <c r="M30" t="s">
        <v>237</v>
      </c>
      <c r="N30" t="s">
        <v>242</v>
      </c>
      <c r="O30" t="s">
        <v>243</v>
      </c>
      <c r="P30">
        <v>0</v>
      </c>
      <c r="Q30">
        <v>1</v>
      </c>
      <c r="R30">
        <v>2</v>
      </c>
      <c r="S30">
        <v>4</v>
      </c>
      <c r="T30">
        <v>5</v>
      </c>
      <c r="U30" s="28" t="str">
        <f t="shared" si="2"/>
        <v/>
      </c>
      <c r="V30" s="28" t="str">
        <f t="shared" si="3"/>
        <v/>
      </c>
      <c r="W30" s="28" t="str">
        <f t="shared" si="4"/>
        <v/>
      </c>
    </row>
    <row r="31" spans="1:23" ht="30" customHeight="1">
      <c r="A31" s="40">
        <v>28</v>
      </c>
      <c r="B31" s="60" t="s">
        <v>227</v>
      </c>
      <c r="C31" s="61">
        <v>1.5</v>
      </c>
      <c r="D31" s="58" t="s">
        <v>244</v>
      </c>
      <c r="E31" s="79"/>
      <c r="F31" s="72" t="str">
        <f t="shared" si="0"/>
        <v/>
      </c>
      <c r="G31" s="5" t="str">
        <f t="shared" si="1"/>
        <v/>
      </c>
      <c r="H31" s="66" t="s">
        <v>246</v>
      </c>
      <c r="I31" s="55" t="s">
        <v>247</v>
      </c>
      <c r="K31" t="s">
        <v>248</v>
      </c>
      <c r="L31" t="s">
        <v>249</v>
      </c>
      <c r="M31" t="s">
        <v>245</v>
      </c>
      <c r="N31" t="s">
        <v>250</v>
      </c>
      <c r="O31" t="s">
        <v>251</v>
      </c>
      <c r="P31">
        <v>0</v>
      </c>
      <c r="Q31">
        <v>1</v>
      </c>
      <c r="R31">
        <v>2</v>
      </c>
      <c r="S31">
        <v>4</v>
      </c>
      <c r="T31">
        <v>5</v>
      </c>
      <c r="U31" s="28" t="str">
        <f t="shared" si="2"/>
        <v/>
      </c>
      <c r="V31" s="28" t="str">
        <f t="shared" si="3"/>
        <v/>
      </c>
      <c r="W31" s="28" t="str">
        <f t="shared" si="4"/>
        <v/>
      </c>
    </row>
    <row r="32" spans="1:23" ht="30" customHeight="1">
      <c r="A32" s="40">
        <v>29</v>
      </c>
      <c r="B32" s="41" t="s">
        <v>252</v>
      </c>
      <c r="C32" s="40">
        <v>2.5</v>
      </c>
      <c r="D32" s="40" t="s">
        <v>253</v>
      </c>
      <c r="E32" s="78"/>
      <c r="F32" s="5" t="str">
        <f t="shared" si="0"/>
        <v/>
      </c>
      <c r="G32" s="75" t="str">
        <f t="shared" si="1"/>
        <v/>
      </c>
      <c r="H32" s="47" t="s">
        <v>255</v>
      </c>
      <c r="I32" s="46" t="s">
        <v>256</v>
      </c>
      <c r="K32" t="s">
        <v>257</v>
      </c>
      <c r="L32" t="s">
        <v>254</v>
      </c>
      <c r="M32" t="s">
        <v>258</v>
      </c>
      <c r="N32" t="s">
        <v>259</v>
      </c>
      <c r="O32" t="s">
        <v>260</v>
      </c>
      <c r="P32">
        <v>0</v>
      </c>
      <c r="Q32">
        <v>1</v>
      </c>
      <c r="R32">
        <v>2</v>
      </c>
      <c r="S32">
        <v>4</v>
      </c>
      <c r="T32">
        <v>5</v>
      </c>
      <c r="U32" s="28" t="str">
        <f t="shared" si="2"/>
        <v/>
      </c>
      <c r="V32" s="28" t="str">
        <f t="shared" si="3"/>
        <v/>
      </c>
      <c r="W32" s="28" t="str">
        <f t="shared" si="4"/>
        <v/>
      </c>
    </row>
    <row r="33" spans="1:23" ht="30" customHeight="1">
      <c r="A33" s="50">
        <v>30</v>
      </c>
      <c r="B33" s="52" t="s">
        <v>252</v>
      </c>
      <c r="C33" s="53">
        <v>2.5</v>
      </c>
      <c r="D33" s="54" t="s">
        <v>261</v>
      </c>
      <c r="E33" s="82"/>
      <c r="F33" s="72" t="str">
        <f t="shared" si="0"/>
        <v/>
      </c>
      <c r="G33" s="6" t="str">
        <f t="shared" si="1"/>
        <v/>
      </c>
      <c r="H33" s="66" t="s">
        <v>263</v>
      </c>
      <c r="I33" s="55" t="s">
        <v>264</v>
      </c>
      <c r="K33" t="s">
        <v>124</v>
      </c>
      <c r="L33" t="s">
        <v>262</v>
      </c>
      <c r="M33" t="s">
        <v>265</v>
      </c>
      <c r="N33" t="s">
        <v>266</v>
      </c>
      <c r="O33" t="s">
        <v>267</v>
      </c>
      <c r="P33">
        <v>0</v>
      </c>
      <c r="Q33">
        <v>1</v>
      </c>
      <c r="R33">
        <v>2</v>
      </c>
      <c r="S33">
        <v>4</v>
      </c>
      <c r="T33">
        <v>5</v>
      </c>
      <c r="U33" s="28" t="str">
        <f t="shared" si="2"/>
        <v/>
      </c>
      <c r="V33" s="28" t="str">
        <f t="shared" si="3"/>
        <v/>
      </c>
      <c r="W33" s="28" t="str">
        <f t="shared" si="4"/>
        <v/>
      </c>
    </row>
    <row r="34" spans="1:23">
      <c r="A34" s="51"/>
      <c r="B34" s="51"/>
      <c r="C34" s="51"/>
    </row>
  </sheetData>
  <sheetProtection algorithmName="SHA-512" hashValue="MfCl4fiEzIHg1HctOs+JI1F7J1c5Z9J8Au3d8CUTL4ys0aETmh6i3aulXWjN0FJu4ygKygXY6vJSQ6lVeKZWWg==" saltValue="8Vy9+VORtHsQL7s2aIKJaQ==" spinCount="100000" sheet="1" objects="1" scenarios="1"/>
  <mergeCells count="1">
    <mergeCell ref="A1:I1"/>
  </mergeCells>
  <phoneticPr fontId="11"/>
  <conditionalFormatting sqref="F4:F33">
    <cfRule type="colorScale" priority="1">
      <colorScale>
        <cfvo type="min"/>
        <cfvo type="percentile" val="50"/>
        <cfvo type="max"/>
        <color rgb="FFFCA5A5"/>
        <color rgb="FFFDE68A"/>
        <color rgb="FF86EFAC"/>
      </colorScale>
    </cfRule>
  </conditionalFormatting>
  <dataValidations count="30">
    <dataValidation type="list" sqref="E4" xr:uid="{00000000-0002-0000-0200-000000000000}">
      <formula1>$K$4:$O$4</formula1>
    </dataValidation>
    <dataValidation type="list" sqref="E5" xr:uid="{00000000-0002-0000-0200-000001000000}">
      <formula1>$K$5:$O$5</formula1>
    </dataValidation>
    <dataValidation type="list" sqref="E6" xr:uid="{00000000-0002-0000-0200-000002000000}">
      <formula1>$K$6:$O$6</formula1>
    </dataValidation>
    <dataValidation type="list" sqref="E8" xr:uid="{00000000-0002-0000-0200-000004000000}">
      <formula1>$K$8:$O$8</formula1>
    </dataValidation>
    <dataValidation type="list" sqref="E9" xr:uid="{00000000-0002-0000-0200-000005000000}">
      <formula1>$K$9:$O$9</formula1>
    </dataValidation>
    <dataValidation type="list" sqref="E10" xr:uid="{00000000-0002-0000-0200-000006000000}">
      <formula1>$K$10:$O$10</formula1>
    </dataValidation>
    <dataValidation type="list" sqref="E11" xr:uid="{00000000-0002-0000-0200-000007000000}">
      <formula1>$K$11:$O$11</formula1>
    </dataValidation>
    <dataValidation type="list" sqref="E12" xr:uid="{00000000-0002-0000-0200-000008000000}">
      <formula1>$K$12:$O$12</formula1>
    </dataValidation>
    <dataValidation type="list" sqref="E13" xr:uid="{00000000-0002-0000-0200-000009000000}">
      <formula1>$K$13:$O$13</formula1>
    </dataValidation>
    <dataValidation type="list" sqref="E14" xr:uid="{00000000-0002-0000-0200-00000A000000}">
      <formula1>$K$14:$O$14</formula1>
    </dataValidation>
    <dataValidation type="list" sqref="E15" xr:uid="{00000000-0002-0000-0200-00000B000000}">
      <formula1>$K$15:$O$15</formula1>
    </dataValidation>
    <dataValidation type="list" sqref="E16" xr:uid="{00000000-0002-0000-0200-00000C000000}">
      <formula1>$K$16:$O$16</formula1>
    </dataValidation>
    <dataValidation type="list" sqref="E17" xr:uid="{00000000-0002-0000-0200-00000D000000}">
      <formula1>$K$17:$O$17</formula1>
    </dataValidation>
    <dataValidation type="list" sqref="E18" xr:uid="{00000000-0002-0000-0200-00000E000000}">
      <formula1>$K$18:$O$18</formula1>
    </dataValidation>
    <dataValidation type="list" sqref="E19" xr:uid="{00000000-0002-0000-0200-00000F000000}">
      <formula1>$K$19:$O$19</formula1>
    </dataValidation>
    <dataValidation type="list" sqref="E20" xr:uid="{00000000-0002-0000-0200-000010000000}">
      <formula1>$K$20:$O$20</formula1>
    </dataValidation>
    <dataValidation type="list" sqref="E21" xr:uid="{00000000-0002-0000-0200-000011000000}">
      <formula1>$K$21:$O$21</formula1>
    </dataValidation>
    <dataValidation type="list" sqref="E22" xr:uid="{00000000-0002-0000-0200-000012000000}">
      <formula1>$K$22:$O$22</formula1>
    </dataValidation>
    <dataValidation type="list" sqref="E23" xr:uid="{00000000-0002-0000-0200-000013000000}">
      <formula1>$K$23:$O$23</formula1>
    </dataValidation>
    <dataValidation type="list" sqref="E24" xr:uid="{00000000-0002-0000-0200-000014000000}">
      <formula1>$K$24:$O$24</formula1>
    </dataValidation>
    <dataValidation type="list" sqref="E25" xr:uid="{00000000-0002-0000-0200-000015000000}">
      <formula1>$K$25:$O$25</formula1>
    </dataValidation>
    <dataValidation type="list" sqref="E26" xr:uid="{00000000-0002-0000-0200-000016000000}">
      <formula1>$K$26:$O$26</formula1>
    </dataValidation>
    <dataValidation type="list" sqref="E27" xr:uid="{00000000-0002-0000-0200-000017000000}">
      <formula1>$K$27:$O$27</formula1>
    </dataValidation>
    <dataValidation type="list" sqref="E28" xr:uid="{00000000-0002-0000-0200-000018000000}">
      <formula1>$K$28:$O$28</formula1>
    </dataValidation>
    <dataValidation type="list" sqref="E29" xr:uid="{00000000-0002-0000-0200-000019000000}">
      <formula1>$K$29:$O$29</formula1>
    </dataValidation>
    <dataValidation type="list" sqref="E30" xr:uid="{00000000-0002-0000-0200-00001A000000}">
      <formula1>$K$30:$O$30</formula1>
    </dataValidation>
    <dataValidation type="list" sqref="E31" xr:uid="{00000000-0002-0000-0200-00001B000000}">
      <formula1>$K$31:$O$31</formula1>
    </dataValidation>
    <dataValidation type="list" sqref="E32" xr:uid="{00000000-0002-0000-0200-00001C000000}">
      <formula1>$K$32:$O$32</formula1>
    </dataValidation>
    <dataValidation type="list" sqref="E33" xr:uid="{00000000-0002-0000-0200-00001D000000}">
      <formula1>$K$33:$O$33</formula1>
    </dataValidation>
    <dataValidation type="list" sqref="E7" xr:uid="{00000000-0002-0000-0200-000003000000}">
      <formula1>$K$7:$O$7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"/>
  <sheetViews>
    <sheetView workbookViewId="0">
      <selection activeCell="D42" sqref="D42"/>
    </sheetView>
  </sheetViews>
  <sheetFormatPr defaultRowHeight="14"/>
  <cols>
    <col min="1" max="1" width="16.1640625" customWidth="1"/>
    <col min="2" max="2" width="32.5" customWidth="1"/>
    <col min="3" max="3" width="29.6640625" customWidth="1"/>
    <col min="4" max="4" width="16.08203125" customWidth="1"/>
    <col min="5" max="5" width="24" customWidth="1"/>
    <col min="6" max="6" width="50.75" customWidth="1"/>
    <col min="8" max="8" width="28" customWidth="1"/>
  </cols>
  <sheetData>
    <row r="1" spans="1:8" s="8" customFormat="1" ht="18.399999999999999" customHeight="1">
      <c r="A1" s="111" t="s">
        <v>268</v>
      </c>
      <c r="B1" s="111"/>
      <c r="C1" s="111"/>
      <c r="D1" s="111"/>
      <c r="E1" s="111"/>
      <c r="F1" s="111"/>
      <c r="G1" s="22"/>
      <c r="H1" s="22"/>
    </row>
    <row r="2" spans="1:8" ht="20" customHeight="1">
      <c r="A2" s="24" t="s">
        <v>19</v>
      </c>
      <c r="B2" s="113">
        <f>基本情報!B2</f>
        <v>0</v>
      </c>
      <c r="C2" s="113"/>
      <c r="D2" s="25" t="s">
        <v>31</v>
      </c>
      <c r="E2" s="16" t="s">
        <v>269</v>
      </c>
      <c r="F2" s="17" t="s">
        <v>270</v>
      </c>
      <c r="H2" s="30" t="s">
        <v>297</v>
      </c>
    </row>
    <row r="3" spans="1:8" ht="20" customHeight="1">
      <c r="A3" s="24" t="s">
        <v>20</v>
      </c>
      <c r="B3" s="114">
        <f>基本情報!B3</f>
        <v>0</v>
      </c>
      <c r="C3" s="114"/>
      <c r="D3" s="31" t="s">
        <v>39</v>
      </c>
      <c r="E3" s="32">
        <f>IFERROR(ROUND(SUMIFS(診断30問!$G$4:$G$33,診断30問!$B$4:$B$33,D3)/(SUMIFS(診断30問!$C$4:$C$33,診断30問!$B$4:$B$33,D3)*5)*100,0),0)</f>
        <v>0</v>
      </c>
      <c r="F3" s="31" t="str">
        <f t="shared" ref="F3:F11" si="0">IF(E3&gt;=75,"強み",IF(E3&gt;=60,"標準","要改善"))</f>
        <v>要改善</v>
      </c>
      <c r="H3" s="30" t="s">
        <v>298</v>
      </c>
    </row>
    <row r="4" spans="1:8" ht="20" customHeight="1">
      <c r="A4" s="24" t="s">
        <v>271</v>
      </c>
      <c r="B4" s="115">
        <f>IFERROR(ROUND(SUM(診断30問!G4:G33)/(SUM(診断30問!C4:C33)*5)*100,0),0)</f>
        <v>0</v>
      </c>
      <c r="C4" s="115"/>
      <c r="D4" s="31" t="s">
        <v>62</v>
      </c>
      <c r="E4" s="32">
        <f>IFERROR(ROUND(SUMIFS(診断30問!$G$4:$G$33,診断30問!$B$4:$B$33,D4)/(SUMIFS(診断30問!$C$4:$C$33,診断30問!$B$4:$B$33,D4)*5)*100,0),0)</f>
        <v>0</v>
      </c>
      <c r="F4" s="31" t="str">
        <f t="shared" si="0"/>
        <v>要改善</v>
      </c>
      <c r="H4" s="30" t="s">
        <v>299</v>
      </c>
    </row>
    <row r="5" spans="1:8" ht="20" customHeight="1">
      <c r="A5" s="24" t="s">
        <v>272</v>
      </c>
      <c r="B5" s="116" t="str">
        <f>IF(B4&gt;=90,"S",IF(B4&gt;=75,"A",IF(B4&gt;=60,"B",IF(B4&gt;=40,"C","D"))))</f>
        <v>D</v>
      </c>
      <c r="C5" s="116"/>
      <c r="D5" s="31" t="s">
        <v>87</v>
      </c>
      <c r="E5" s="32">
        <f>IFERROR(ROUND(SUMIFS(診断30問!$G$4:$G$33,診断30問!$B$4:$B$33,D5)/(SUMIFS(診断30問!$C$4:$C$33,診断30問!$B$4:$B$33,D5)*5)*100,0),0)</f>
        <v>0</v>
      </c>
      <c r="F5" s="31" t="str">
        <f t="shared" si="0"/>
        <v>要改善</v>
      </c>
      <c r="H5" s="30" t="s">
        <v>300</v>
      </c>
    </row>
    <row r="6" spans="1:8" ht="20" customHeight="1">
      <c r="A6" s="24" t="s">
        <v>273</v>
      </c>
      <c r="B6" s="113" t="str">
        <f>IF(B5="S","90%以上",IF(B5="A","80%程度",IF(B5="B","65%程度",IF(B5="C","50%程度","30%以下"))))</f>
        <v>30%以下</v>
      </c>
      <c r="C6" s="113"/>
      <c r="D6" s="31" t="s">
        <v>128</v>
      </c>
      <c r="E6" s="32">
        <f>IFERROR(ROUND(SUMIFS(診断30問!$G$4:$G$33,診断30問!$B$4:$B$33,D6)/(SUMIFS(診断30問!$C$4:$C$33,診断30問!$B$4:$B$33,D6)*5)*100,0),0)</f>
        <v>0</v>
      </c>
      <c r="F6" s="31" t="str">
        <f t="shared" si="0"/>
        <v>要改善</v>
      </c>
      <c r="H6" s="30" t="s">
        <v>301</v>
      </c>
    </row>
    <row r="7" spans="1:8" ht="20" customHeight="1">
      <c r="A7" s="24" t="s">
        <v>270</v>
      </c>
      <c r="B7" s="113" t="str">
        <f>IF(B5="S","勝ち残り型",IF(B5="A","成長型",IF(B5="B","標準型",IF(B5="C","要改善型","危険型"))))</f>
        <v>危険型</v>
      </c>
      <c r="C7" s="113"/>
      <c r="D7" s="31" t="s">
        <v>151</v>
      </c>
      <c r="E7" s="32">
        <f>IFERROR(ROUND(SUMIFS(診断30問!$G$4:$G$33,診断30問!$B$4:$B$33,D7)/(SUMIFS(診断30問!$C$4:$C$33,診断30問!$B$4:$B$33,D7)*5)*100,0),0)</f>
        <v>0</v>
      </c>
      <c r="F7" s="31" t="str">
        <f t="shared" si="0"/>
        <v>要改善</v>
      </c>
    </row>
    <row r="8" spans="1:8" ht="20" customHeight="1">
      <c r="A8" s="24" t="s">
        <v>274</v>
      </c>
      <c r="B8" s="112" t="str">
        <f>IF(B5="S","高い競争力があります。成長投資と高付加価値化を継続してください。",IF(B5="A","競争力は高い水準です。弱点分野を補強するとさらに安定します。",IF(B5="B","平均的な水準です。危険要因を放置すると競争力が低下します。",IF(B5="C","将来的なリスクが高まっています。重点改善が必要です。","抜本的改革が必要です。承継・統合・外部支援も含めて検討してください。"))))</f>
        <v>抜本的改革が必要です。承継・統合・外部支援も含めて検討してください。</v>
      </c>
      <c r="C8" s="112"/>
      <c r="D8" s="31" t="s">
        <v>175</v>
      </c>
      <c r="E8" s="32">
        <f>IFERROR(ROUND(SUMIFS(診断30問!$G$4:$G$33,診断30問!$B$4:$B$33,D8)/(SUMIFS(診断30問!$C$4:$C$33,診断30問!$B$4:$B$33,D8)*5)*100,0),0)</f>
        <v>0</v>
      </c>
      <c r="F8" s="31" t="str">
        <f t="shared" si="0"/>
        <v>要改善</v>
      </c>
    </row>
    <row r="9" spans="1:8" ht="20" customHeight="1">
      <c r="A9" s="24" t="s">
        <v>275</v>
      </c>
      <c r="B9" s="117">
        <f>COUNT(診断30問!F4:F33)/30</f>
        <v>0</v>
      </c>
      <c r="C9" s="117"/>
      <c r="D9" s="31" t="s">
        <v>194</v>
      </c>
      <c r="E9" s="32">
        <f>IFERROR(ROUND(SUMIFS(診断30問!$G$4:$G$33,診断30問!$B$4:$B$33,D9)/(SUMIFS(診断30問!$C$4:$C$33,診断30問!$B$4:$B$33,D9)*5)*100,0),0)</f>
        <v>0</v>
      </c>
      <c r="F9" s="31" t="str">
        <f t="shared" si="0"/>
        <v>要改善</v>
      </c>
    </row>
    <row r="10" spans="1:8" ht="20" customHeight="1">
      <c r="D10" s="31" t="s">
        <v>227</v>
      </c>
      <c r="E10" s="32">
        <f>IFERROR(ROUND(SUMIFS(診断30問!$G$4:$G$33,診断30問!$B$4:$B$33,D10)/(SUMIFS(診断30問!$C$4:$C$33,診断30問!$B$4:$B$33,D10)*5)*100,0),0)</f>
        <v>0</v>
      </c>
      <c r="F10" s="31" t="str">
        <f t="shared" si="0"/>
        <v>要改善</v>
      </c>
    </row>
    <row r="11" spans="1:8" ht="20" customHeight="1">
      <c r="D11" s="31" t="s">
        <v>252</v>
      </c>
      <c r="E11" s="32">
        <f>IFERROR(ROUND(SUMIFS(診断30問!$G$4:$G$33,診断30問!$B$4:$B$33,D11)/(SUMIFS(診断30問!$C$4:$C$33,診断30問!$B$4:$B$33,D11)*5)*100,0),0)</f>
        <v>0</v>
      </c>
      <c r="F11" s="31" t="str">
        <f t="shared" si="0"/>
        <v>要改善</v>
      </c>
    </row>
    <row r="12" spans="1:8" s="8" customFormat="1" ht="19.5" customHeight="1">
      <c r="A12" s="98" t="s">
        <v>302</v>
      </c>
      <c r="B12" s="99"/>
      <c r="C12" s="99"/>
      <c r="D12" s="98" t="s">
        <v>303</v>
      </c>
      <c r="E12" s="99"/>
      <c r="F12" s="99"/>
    </row>
    <row r="13" spans="1:8">
      <c r="A13" s="10" t="s">
        <v>304</v>
      </c>
      <c r="B13" s="11" t="str">
        <f>IFERROR(INDEX(診断30問!$D$4:$D$33,MATCH(LARGE(診断30問!$V$4:$V$33,1),診断30問!$V$4:$V$33,0)),"")</f>
        <v/>
      </c>
      <c r="C13" s="11" t="str">
        <f>IFERROR(INDEX(診断30問!$H$4:$H$33,MATCH(LARGE(診断30問!$V$4:$V$33,1),診断30問!$V$4:$V$33,0)),"")</f>
        <v/>
      </c>
      <c r="D13" s="12" t="s">
        <v>304</v>
      </c>
      <c r="E13" s="11" t="str">
        <f>IFERROR(INDEX(診断30問!$D$4:$D$33,MATCH(LARGE(診断30問!$W$4:$W$33,1),診断30問!$W$4:$W$33,0)),"")</f>
        <v/>
      </c>
      <c r="F13" s="2" t="str">
        <f>IFERROR(INDEX(診断30問!$I$4:$I$33,MATCH(LARGE(診断30問!$W$4:$W$33,1),診断30問!$W$4:$W$33,0)),"")</f>
        <v/>
      </c>
    </row>
    <row r="14" spans="1:8">
      <c r="A14" s="10" t="s">
        <v>305</v>
      </c>
      <c r="B14" s="11" t="str">
        <f>IFERROR(INDEX(診断30問!$D$4:$D$33,MATCH(LARGE(診断30問!$V$4:$V$33,2),診断30問!$V$4:$V$33,0)),"")</f>
        <v/>
      </c>
      <c r="C14" s="11" t="str">
        <f>IFERROR(INDEX(診断30問!$H$4:$H$33,MATCH(LARGE(診断30問!$V$4:$V$33,2),診断30問!$V$4:$V$33,0)),"")</f>
        <v/>
      </c>
      <c r="D14" s="12" t="s">
        <v>305</v>
      </c>
      <c r="E14" s="11" t="str">
        <f>IFERROR(INDEX(診断30問!$D$4:$D$33,MATCH(LARGE(診断30問!$W$4:$W$33,2),診断30問!$W$4:$W$33,0)),"")</f>
        <v/>
      </c>
      <c r="F14" s="2" t="str">
        <f>IFERROR(INDEX(診断30問!$I$4:$I$33,MATCH(LARGE(診断30問!$W$4:$W$33,2),診断30問!$W$4:$W$33,0)),"")</f>
        <v/>
      </c>
    </row>
    <row r="15" spans="1:8">
      <c r="A15" s="10" t="s">
        <v>306</v>
      </c>
      <c r="B15" s="11" t="str">
        <f>IFERROR(INDEX(診断30問!$D$4:$D$33,MATCH(LARGE(診断30問!$V$4:$V$33,3),診断30問!$V$4:$V$33,0)),"")</f>
        <v/>
      </c>
      <c r="C15" s="11" t="str">
        <f>IFERROR(INDEX(診断30問!$H$4:$H$33,MATCH(LARGE(診断30問!$V$4:$V$33,3),診断30問!$V$4:$V$33,0)),"")</f>
        <v/>
      </c>
      <c r="D15" s="12" t="s">
        <v>306</v>
      </c>
      <c r="E15" s="11" t="str">
        <f>IFERROR(INDEX(診断30問!$D$4:$D$33,MATCH(LARGE(診断30問!$W$4:$W$33,3),診断30問!$W$4:$W$33,0)),"")</f>
        <v/>
      </c>
      <c r="F15" s="3" t="str">
        <f>IFERROR(INDEX(診断30問!$I$4:$I$33,MATCH(LARGE(診断30問!$W$4:$W$33,3),診断30問!$W$4:$W$33,0)),"")</f>
        <v/>
      </c>
    </row>
    <row r="17" spans="1:15">
      <c r="A17" s="100" t="s">
        <v>307</v>
      </c>
      <c r="B17" s="101"/>
      <c r="C17" s="101"/>
      <c r="D17" s="101"/>
      <c r="E17" s="101"/>
      <c r="F17" s="101"/>
    </row>
    <row r="18" spans="1:15">
      <c r="A18" s="33" t="s">
        <v>308</v>
      </c>
      <c r="B18" s="35" t="s">
        <v>33</v>
      </c>
      <c r="C18" s="36" t="s">
        <v>31</v>
      </c>
      <c r="D18" s="35" t="s">
        <v>294</v>
      </c>
      <c r="E18" s="35" t="s">
        <v>37</v>
      </c>
      <c r="F18" s="34" t="s">
        <v>38</v>
      </c>
    </row>
    <row r="19" spans="1:15">
      <c r="A19" s="13">
        <v>1</v>
      </c>
      <c r="B19" s="11" t="str">
        <f>IFERROR(INDEX(診断30問!$D$4:$D$33,MATCH(LARGE(診断30問!$V$4:$V$33,1),診断30問!$V$4:$V$33,0)),"")</f>
        <v/>
      </c>
      <c r="C19" s="13" t="str">
        <f>IFERROR(INDEX(診断30問!$B$4:$B$33,MATCH(LARGE(診断30問!$V$4:$V$33,1),診断30問!$V$4:$V$33,0)),"")</f>
        <v/>
      </c>
      <c r="D19" s="29" t="str">
        <f>IFERROR(INDEX(診断30問!$U$4:$U$33,MATCH(LARGE(診断30問!$V$4:$V$33,1),診断30問!$V$4:$V$33,0)),"")</f>
        <v/>
      </c>
      <c r="E19" s="11" t="str">
        <f>IFERROR(INDEX(診断30問!$H$4:$H$33,MATCH(LARGE(診断30問!$V$4:$V$33,1),診断30問!$V$4:$V$33,0)),"")</f>
        <v/>
      </c>
      <c r="F19" s="11" t="str">
        <f>IFERROR(INDEX(診断30問!$I$4:$I$33,MATCH(LARGE(診断30問!$V$4:$V$33,1),診断30問!$V$4:$V$33,0)),"")</f>
        <v/>
      </c>
    </row>
    <row r="20" spans="1:15">
      <c r="A20" s="13">
        <v>2</v>
      </c>
      <c r="B20" s="11" t="str">
        <f>IFERROR(INDEX(診断30問!$D$4:$D$33,MATCH(LARGE(診断30問!$V$4:$V$33,2),診断30問!$V$4:$V$33,0)),"")</f>
        <v/>
      </c>
      <c r="C20" s="13" t="str">
        <f>IFERROR(INDEX(診断30問!$B$4:$B$33,MATCH(LARGE(診断30問!$V$4:$V$33,2),診断30問!$V$4:$V$33,0)),"")</f>
        <v/>
      </c>
      <c r="D20" s="29" t="str">
        <f>IFERROR(INDEX(診断30問!$U$4:$U$33,MATCH(LARGE(診断30問!$V$4:$V$33,2),診断30問!$V$4:$V$33,0)),"")</f>
        <v/>
      </c>
      <c r="E20" s="11" t="str">
        <f>IFERROR(INDEX(診断30問!$H$4:$H$33,MATCH(LARGE(診断30問!$V$4:$V$33,2),診断30問!$V$4:$V$33,0)),"")</f>
        <v/>
      </c>
      <c r="F20" s="11" t="str">
        <f>IFERROR(INDEX(診断30問!$I$4:$I$33,MATCH(LARGE(診断30問!$V$4:$V$33,2),診断30問!$V$4:$V$33,0)),"")</f>
        <v/>
      </c>
      <c r="H20" s="26"/>
      <c r="I20" s="26"/>
      <c r="J20" s="26"/>
      <c r="K20" s="26"/>
      <c r="L20" s="26"/>
      <c r="M20" s="26"/>
      <c r="N20" s="26"/>
    </row>
    <row r="21" spans="1:15" ht="28" customHeight="1">
      <c r="A21" s="13">
        <v>3</v>
      </c>
      <c r="B21" s="11" t="str">
        <f>IFERROR(INDEX(診断30問!$D$4:$D$33,MATCH(LARGE(診断30問!$V$4:$V$33,3),診断30問!$V$4:$V$33,0)),"")</f>
        <v/>
      </c>
      <c r="C21" s="13" t="str">
        <f>IFERROR(INDEX(診断30問!$B$4:$B$33,MATCH(LARGE(診断30問!$V$4:$V$33,3),診断30問!$V$4:$V$33,0)),"")</f>
        <v/>
      </c>
      <c r="D21" s="29" t="str">
        <f>IFERROR(INDEX(診断30問!$U$4:$U$33,MATCH(LARGE(診断30問!$V$4:$V$33,3),診断30問!$V$4:$V$33,0)),"")</f>
        <v/>
      </c>
      <c r="E21" s="11" t="str">
        <f>IFERROR(INDEX(診断30問!$H$4:$H$33,MATCH(LARGE(診断30問!$V$4:$V$33,3),診断30問!$V$4:$V$33,0)),"")</f>
        <v/>
      </c>
      <c r="F21" s="11" t="str">
        <f>IFERROR(INDEX(診断30問!$I$4:$I$33,MATCH(LARGE(診断30問!$V$4:$V$33,3),診断30問!$V$4:$V$33,0)),"")</f>
        <v/>
      </c>
      <c r="H21" s="102" t="s">
        <v>335</v>
      </c>
      <c r="I21" s="103"/>
      <c r="J21" s="103"/>
      <c r="K21" s="103"/>
      <c r="L21" s="103"/>
      <c r="M21" s="103"/>
      <c r="N21" s="104"/>
      <c r="O21" s="26"/>
    </row>
    <row r="22" spans="1:15" ht="25.5" customHeight="1">
      <c r="A22" s="13">
        <v>4</v>
      </c>
      <c r="B22" s="11" t="str">
        <f>IFERROR(INDEX(診断30問!$D$4:$D$33,MATCH(LARGE(診断30問!$V$4:$V$33,4),診断30問!$V$4:$V$33,0)),"")</f>
        <v/>
      </c>
      <c r="C22" s="13" t="str">
        <f>IFERROR(INDEX(診断30問!$B$4:$B$33,MATCH(LARGE(診断30問!$V$4:$V$33,4),診断30問!$V$4:$V$33,0)),"")</f>
        <v/>
      </c>
      <c r="D22" s="29" t="str">
        <f>IFERROR(INDEX(診断30問!$U$4:$U$33,MATCH(LARGE(診断30問!$V$4:$V$33,4),診断30問!$V$4:$V$33,0)),"")</f>
        <v/>
      </c>
      <c r="E22" s="68" t="str">
        <f>IFERROR(INDEX(診断30問!$H$4:$H$33,MATCH(LARGE(診断30問!$V$4:$V$33,4),診断30問!$V$4:$V$33,0)),"")</f>
        <v/>
      </c>
      <c r="F22" s="11" t="str">
        <f>IFERROR(INDEX(診断30問!$I$4:$I$33,MATCH(LARGE(診断30問!$V$4:$V$33,4),診断30問!$V$4:$V$33,0)),"")</f>
        <v/>
      </c>
      <c r="H22" s="105"/>
      <c r="I22" s="106"/>
      <c r="J22" s="106"/>
      <c r="K22" s="106"/>
      <c r="L22" s="106"/>
      <c r="M22" s="106"/>
      <c r="N22" s="107"/>
      <c r="O22" s="26"/>
    </row>
    <row r="23" spans="1:15">
      <c r="A23" s="13">
        <v>5</v>
      </c>
      <c r="B23" s="11" t="str">
        <f>IFERROR(INDEX(診断30問!$D$4:$D$33,MATCH(LARGE(診断30問!$V$4:$V$33,5),診断30問!$V$4:$V$33,0)),"")</f>
        <v/>
      </c>
      <c r="C23" s="13" t="str">
        <f>IFERROR(INDEX(診断30問!$B$4:$B$33,MATCH(LARGE(診断30問!$V$4:$V$33,5),診断30問!$V$4:$V$33,0)),"")</f>
        <v/>
      </c>
      <c r="D23" s="67" t="str">
        <f>IFERROR(INDEX(診断30問!$U$4:$U$33,MATCH(LARGE(診断30問!$V$4:$V$33,5),診断30問!$V$4:$V$33,0)),"")</f>
        <v/>
      </c>
      <c r="E23" s="70" t="str">
        <f>IFERROR(INDEX(診断30問!$H$4:$H$33,MATCH(LARGE(診断30問!$V$4:$V$33,5),診断30問!$V$4:$V$33,0)),"")</f>
        <v/>
      </c>
      <c r="F23" s="70" t="str">
        <f>IFERROR(INDEX(診断30問!$I$4:$I$33,MATCH(LARGE(診断30問!$V$4:$V$33,5),診断30問!$V$4:$V$33,0)),"")</f>
        <v/>
      </c>
      <c r="H23" s="105"/>
      <c r="I23" s="106"/>
      <c r="J23" s="106"/>
      <c r="K23" s="106"/>
      <c r="L23" s="106"/>
      <c r="M23" s="106"/>
      <c r="N23" s="107"/>
      <c r="O23" s="26"/>
    </row>
    <row r="24" spans="1:15">
      <c r="E24" s="69"/>
      <c r="H24" s="105"/>
      <c r="I24" s="106"/>
      <c r="J24" s="106"/>
      <c r="K24" s="106"/>
      <c r="L24" s="106"/>
      <c r="M24" s="106"/>
      <c r="N24" s="107"/>
      <c r="O24" s="26"/>
    </row>
    <row r="25" spans="1:15">
      <c r="H25" s="105"/>
      <c r="I25" s="106"/>
      <c r="J25" s="106"/>
      <c r="K25" s="106"/>
      <c r="L25" s="106"/>
      <c r="M25" s="106"/>
      <c r="N25" s="107"/>
      <c r="O25" s="71"/>
    </row>
    <row r="26" spans="1:15">
      <c r="H26" s="108"/>
      <c r="I26" s="109"/>
      <c r="J26" s="109"/>
      <c r="K26" s="109"/>
      <c r="L26" s="109"/>
      <c r="M26" s="109"/>
      <c r="N26" s="110"/>
      <c r="O26" s="26"/>
    </row>
    <row r="27" spans="1:15">
      <c r="H27" s="26"/>
      <c r="I27" s="26"/>
      <c r="J27" s="26"/>
      <c r="K27" s="26"/>
      <c r="L27" s="26"/>
      <c r="M27" s="26"/>
      <c r="N27" s="26"/>
    </row>
  </sheetData>
  <sheetProtection algorithmName="SHA-512" hashValue="ndTBp58RkSLu8ICZWfG3qd/sykG1TAQHSU2MY8hAdrE8lCcpXRqTACMH2f2qwgWDgAsVnS9Wt/vVu+8r2hPfdw==" saltValue="+hSFqHnoPSTtvqnu2hKNkg==" spinCount="100000" sheet="1" objects="1" scenarios="1"/>
  <mergeCells count="13">
    <mergeCell ref="A12:C12"/>
    <mergeCell ref="D12:F12"/>
    <mergeCell ref="A17:F17"/>
    <mergeCell ref="H21:N26"/>
    <mergeCell ref="A1:F1"/>
    <mergeCell ref="B8:C8"/>
    <mergeCell ref="B2:C2"/>
    <mergeCell ref="B3:C3"/>
    <mergeCell ref="B4:C4"/>
    <mergeCell ref="B5:C5"/>
    <mergeCell ref="B6:C6"/>
    <mergeCell ref="B7:C7"/>
    <mergeCell ref="B9:C9"/>
  </mergeCells>
  <phoneticPr fontId="11"/>
  <conditionalFormatting sqref="E3:E11">
    <cfRule type="colorScale" priority="1">
      <colorScale>
        <cfvo type="min"/>
        <cfvo type="percentile" val="50"/>
        <cfvo type="max"/>
        <color rgb="FFFCA5A5"/>
        <color rgb="FFFDE68A"/>
        <color rgb="FF86EFAC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E9" sqref="E9"/>
    </sheetView>
  </sheetViews>
  <sheetFormatPr defaultRowHeight="14"/>
  <cols>
    <col min="1" max="1" width="8" customWidth="1"/>
    <col min="2" max="4" width="18" customWidth="1"/>
    <col min="5" max="5" width="38.83203125" customWidth="1"/>
    <col min="6" max="6" width="35" customWidth="1"/>
  </cols>
  <sheetData>
    <row r="1" spans="1:6" ht="27" customHeight="1">
      <c r="A1" s="94" t="s">
        <v>276</v>
      </c>
      <c r="B1" s="95"/>
      <c r="C1" s="95"/>
      <c r="D1" s="95"/>
      <c r="E1" s="95"/>
      <c r="F1" s="95"/>
    </row>
    <row r="3" spans="1:6" s="21" customFormat="1" ht="21" customHeight="1">
      <c r="A3" s="18" t="s">
        <v>272</v>
      </c>
      <c r="B3" s="19" t="s">
        <v>277</v>
      </c>
      <c r="C3" s="19" t="s">
        <v>278</v>
      </c>
      <c r="D3" s="19" t="s">
        <v>279</v>
      </c>
      <c r="E3" s="19" t="s">
        <v>280</v>
      </c>
      <c r="F3" s="20" t="s">
        <v>281</v>
      </c>
    </row>
    <row r="4" spans="1:6" s="8" customFormat="1" ht="30" customHeight="1">
      <c r="A4" s="37" t="s">
        <v>282</v>
      </c>
      <c r="B4" s="38" t="s">
        <v>309</v>
      </c>
      <c r="C4" s="38" t="s">
        <v>310</v>
      </c>
      <c r="D4" s="38" t="s">
        <v>311</v>
      </c>
      <c r="E4" s="39" t="s">
        <v>283</v>
      </c>
      <c r="F4" s="39" t="s">
        <v>312</v>
      </c>
    </row>
    <row r="5" spans="1:6" s="8" customFormat="1" ht="30" customHeight="1">
      <c r="A5" s="37" t="s">
        <v>284</v>
      </c>
      <c r="B5" s="38" t="s">
        <v>313</v>
      </c>
      <c r="C5" s="38" t="s">
        <v>314</v>
      </c>
      <c r="D5" s="38" t="s">
        <v>315</v>
      </c>
      <c r="E5" s="39" t="s">
        <v>285</v>
      </c>
      <c r="F5" s="39" t="s">
        <v>286</v>
      </c>
    </row>
    <row r="6" spans="1:6" s="8" customFormat="1" ht="30" customHeight="1">
      <c r="A6" s="37" t="s">
        <v>287</v>
      </c>
      <c r="B6" s="38" t="s">
        <v>316</v>
      </c>
      <c r="C6" s="38" t="s">
        <v>317</v>
      </c>
      <c r="D6" s="38" t="s">
        <v>318</v>
      </c>
      <c r="E6" s="39" t="s">
        <v>288</v>
      </c>
      <c r="F6" s="39" t="s">
        <v>319</v>
      </c>
    </row>
    <row r="7" spans="1:6" s="8" customFormat="1" ht="30" customHeight="1">
      <c r="A7" s="37" t="s">
        <v>289</v>
      </c>
      <c r="B7" s="38" t="s">
        <v>320</v>
      </c>
      <c r="C7" s="38" t="s">
        <v>321</v>
      </c>
      <c r="D7" s="38" t="s">
        <v>322</v>
      </c>
      <c r="E7" s="39" t="s">
        <v>290</v>
      </c>
      <c r="F7" s="39" t="s">
        <v>323</v>
      </c>
    </row>
    <row r="8" spans="1:6" s="8" customFormat="1" ht="30" customHeight="1">
      <c r="A8" s="37" t="s">
        <v>291</v>
      </c>
      <c r="B8" s="38" t="s">
        <v>324</v>
      </c>
      <c r="C8" s="38" t="s">
        <v>325</v>
      </c>
      <c r="D8" s="38" t="s">
        <v>326</v>
      </c>
      <c r="E8" s="39" t="s">
        <v>292</v>
      </c>
      <c r="F8" s="39" t="s">
        <v>293</v>
      </c>
    </row>
  </sheetData>
  <sheetProtection algorithmName="SHA-512" hashValue="ycEbs3bBWvzlDOS6GcmuFsylQlKOXY1F/8g8PlOBwPjsJqRAxcoE3kniqBkuCZ+OaHIkCK5FzMhG3qBdLKTbtg==" saltValue="n2QiiwCXw2ipWI4ANNUaow==" spinCount="100000" sheet="1" objects="1" scenarios="1"/>
  <mergeCells count="1">
    <mergeCell ref="A1:F1"/>
  </mergeCells>
  <phoneticPr fontId="1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はじめに</vt:lpstr>
      <vt:lpstr>基本情報</vt:lpstr>
      <vt:lpstr>診断30問</vt:lpstr>
      <vt:lpstr>診断結果</vt:lpstr>
      <vt:lpstr>判定基準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吉多邦夫</dc:creator>
  <cp:lastModifiedBy>KUNIO YOSHITA</cp:lastModifiedBy>
  <dcterms:created xsi:type="dcterms:W3CDTF">2026-06-21T01:32:29Z</dcterms:created>
  <dcterms:modified xsi:type="dcterms:W3CDTF">2026-09-15T00:18:04Z</dcterms:modified>
</cp:coreProperties>
</file>