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8ff624d6422d617d/ドキュメント/さむらい株式会社/保険代理店/IAGP/"/>
    </mc:Choice>
  </mc:AlternateContent>
  <xr:revisionPtr revIDLastSave="66" documentId="13_ncr:20001_{8F5EEED0-7BCD-4402-9069-DAB3FB83FA9C}" xr6:coauthVersionLast="47" xr6:coauthVersionMax="47" xr10:uidLastSave="{2165889F-187A-4766-9F94-4803FA5BEC27}"/>
  <bookViews>
    <workbookView xWindow="-110" yWindow="-110" windowWidth="19420" windowHeight="10300" xr2:uid="{00000000-000D-0000-FFFF-FFFF00000000}"/>
  </bookViews>
  <sheets>
    <sheet name="01_YesNo診断" sheetId="1" r:id="rId1"/>
    <sheet name="02_診断結果" sheetId="2" r:id="rId2"/>
    <sheet name="03_改善アクション" sheetId="3" r:id="rId3"/>
    <sheet name="04_マスタ・説明" sheetId="4"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8" i="1" l="1"/>
  <c r="C4" i="2" s="1"/>
  <c r="G3" i="2"/>
  <c r="C3" i="2"/>
  <c r="B34" i="1"/>
  <c r="F30" i="1"/>
  <c r="G30" i="1" s="1"/>
  <c r="F29" i="1"/>
  <c r="A23" i="3" s="1"/>
  <c r="F28" i="1"/>
  <c r="A22" i="3" s="1"/>
  <c r="F27" i="1"/>
  <c r="A21" i="3" s="1"/>
  <c r="F26" i="1"/>
  <c r="A20" i="3" s="1"/>
  <c r="F25" i="1"/>
  <c r="A19" i="3" s="1"/>
  <c r="F24" i="1"/>
  <c r="G24" i="1" s="1"/>
  <c r="F23" i="1"/>
  <c r="F22" i="1"/>
  <c r="G22" i="1" s="1"/>
  <c r="F21" i="1"/>
  <c r="A15" i="3" s="1"/>
  <c r="F20" i="1"/>
  <c r="A14" i="3" s="1"/>
  <c r="F19" i="1"/>
  <c r="F18" i="1"/>
  <c r="A12" i="3" s="1"/>
  <c r="F17" i="1"/>
  <c r="A11" i="3" s="1"/>
  <c r="F16" i="1"/>
  <c r="G16" i="1" s="1"/>
  <c r="F15" i="1"/>
  <c r="G15" i="1" s="1"/>
  <c r="F14" i="1"/>
  <c r="F13" i="1"/>
  <c r="A7" i="3" s="1"/>
  <c r="F12" i="1"/>
  <c r="A6" i="3" s="1"/>
  <c r="F11" i="1"/>
  <c r="C8" i="2" l="1"/>
  <c r="B17" i="2"/>
  <c r="C17" i="2" s="1"/>
  <c r="B23" i="2"/>
  <c r="B19" i="2"/>
  <c r="B14" i="2"/>
  <c r="C14" i="2" s="1"/>
  <c r="B15" i="2"/>
  <c r="C15" i="2" s="1"/>
  <c r="B24" i="2"/>
  <c r="B12" i="2"/>
  <c r="C12" i="2" s="1"/>
  <c r="G13" i="1"/>
  <c r="E7" i="3" s="1"/>
  <c r="G26" i="1"/>
  <c r="B16" i="2"/>
  <c r="C16" i="2" s="1"/>
  <c r="G29" i="1"/>
  <c r="E23" i="3" s="1"/>
  <c r="B20" i="2"/>
  <c r="G18" i="1"/>
  <c r="B21" i="2"/>
  <c r="E32" i="1"/>
  <c r="G4" i="2"/>
  <c r="B25" i="2"/>
  <c r="G21" i="1"/>
  <c r="C5" i="2"/>
  <c r="B26" i="2"/>
  <c r="G5" i="2"/>
  <c r="B27" i="2"/>
  <c r="B6" i="3"/>
  <c r="F6" i="3"/>
  <c r="E6" i="3"/>
  <c r="D6" i="3"/>
  <c r="C6" i="3"/>
  <c r="D19" i="3"/>
  <c r="C19" i="3"/>
  <c r="B19" i="3"/>
  <c r="F19" i="3"/>
  <c r="E19" i="3"/>
  <c r="F7" i="3"/>
  <c r="D7" i="3"/>
  <c r="C7" i="3"/>
  <c r="B7" i="3"/>
  <c r="F20" i="3"/>
  <c r="E20" i="3"/>
  <c r="D20" i="3"/>
  <c r="C20" i="3"/>
  <c r="B20" i="3"/>
  <c r="F21" i="3"/>
  <c r="E21" i="3"/>
  <c r="D21" i="3"/>
  <c r="C21" i="3"/>
  <c r="B21" i="3"/>
  <c r="B22" i="3"/>
  <c r="F22" i="3"/>
  <c r="E22" i="3"/>
  <c r="D22" i="3"/>
  <c r="C22" i="3"/>
  <c r="F23" i="3"/>
  <c r="D23" i="3"/>
  <c r="C23" i="3"/>
  <c r="B23" i="3"/>
  <c r="D11" i="3"/>
  <c r="C11" i="3"/>
  <c r="B11" i="3"/>
  <c r="F11" i="3"/>
  <c r="E11" i="3"/>
  <c r="F12" i="3"/>
  <c r="E12" i="3"/>
  <c r="D12" i="3"/>
  <c r="C12" i="3"/>
  <c r="B12" i="3"/>
  <c r="B14" i="3"/>
  <c r="F14" i="3"/>
  <c r="D14" i="3"/>
  <c r="C14" i="3"/>
  <c r="F15" i="3"/>
  <c r="E15" i="3"/>
  <c r="D15" i="3"/>
  <c r="C15" i="3"/>
  <c r="B15" i="3"/>
  <c r="A9" i="3"/>
  <c r="A17" i="3"/>
  <c r="G11" i="1"/>
  <c r="G19" i="1"/>
  <c r="G27" i="1"/>
  <c r="C6" i="2"/>
  <c r="G6" i="2" s="1"/>
  <c r="A9" i="2" s="1"/>
  <c r="G20" i="1"/>
  <c r="E14" i="3" s="1"/>
  <c r="G28" i="1"/>
  <c r="B22" i="2"/>
  <c r="A10" i="3"/>
  <c r="A18" i="3"/>
  <c r="A5" i="3"/>
  <c r="A13" i="3"/>
  <c r="A8" i="3"/>
  <c r="A16" i="3"/>
  <c r="A24" i="3"/>
  <c r="G14" i="1"/>
  <c r="B13" i="2"/>
  <c r="C13" i="2" s="1"/>
  <c r="C32" i="1"/>
  <c r="G23" i="1"/>
  <c r="G17" i="1"/>
  <c r="G25" i="1"/>
  <c r="F17" i="3" l="1"/>
  <c r="E17" i="3"/>
  <c r="D17" i="3"/>
  <c r="C17" i="3"/>
  <c r="B17" i="3"/>
  <c r="F24" i="3"/>
  <c r="E24" i="3"/>
  <c r="D24" i="3"/>
  <c r="C24" i="3"/>
  <c r="B24" i="3"/>
  <c r="F9" i="3"/>
  <c r="E9" i="3"/>
  <c r="D9" i="3"/>
  <c r="C9" i="3"/>
  <c r="B9" i="3"/>
  <c r="F16" i="3"/>
  <c r="E16" i="3"/>
  <c r="D16" i="3"/>
  <c r="C16" i="3"/>
  <c r="B16" i="3"/>
  <c r="F8" i="3"/>
  <c r="E8" i="3"/>
  <c r="D8" i="3"/>
  <c r="C8" i="3"/>
  <c r="B8" i="3"/>
  <c r="F13" i="3"/>
  <c r="E13" i="3"/>
  <c r="D13" i="3"/>
  <c r="C13" i="3"/>
  <c r="B13" i="3"/>
  <c r="F5" i="3"/>
  <c r="E5" i="3"/>
  <c r="D5" i="3"/>
  <c r="C5" i="3"/>
  <c r="B5" i="3"/>
  <c r="F18" i="3"/>
  <c r="E18" i="3"/>
  <c r="D18" i="3"/>
  <c r="C18" i="3"/>
  <c r="B18" i="3"/>
  <c r="F10" i="3"/>
  <c r="E10" i="3"/>
  <c r="D10" i="3"/>
  <c r="C10" i="3"/>
  <c r="B10" i="3"/>
</calcChain>
</file>

<file path=xl/sharedStrings.xml><?xml version="1.0" encoding="utf-8"?>
<sst xmlns="http://schemas.openxmlformats.org/spreadsheetml/2006/main" count="314" uniqueCount="169">
  <si>
    <t>IAGP 代理店経営・態勢整備 Yes／No診断</t>
  </si>
  <si>
    <t>質問に答えるだけで、自社の弱点と『次にやること』が分かる簡易診断です。黄色セルに入力してください。</t>
  </si>
  <si>
    <t>「何をすればいいか分からない」を、20問で終わらせる。</t>
  </si>
  <si>
    <t>代理店名</t>
  </si>
  <si>
    <t>代理店形態</t>
  </si>
  <si>
    <t>取扱形態</t>
  </si>
  <si>
    <t>従業員規模</t>
  </si>
  <si>
    <t>診断日</t>
  </si>
  <si>
    <t>No.</t>
  </si>
  <si>
    <t>区分</t>
  </si>
  <si>
    <t>質問</t>
  </si>
  <si>
    <t>回答</t>
  </si>
  <si>
    <t>重要度</t>
  </si>
  <si>
    <t>判定</t>
  </si>
  <si>
    <t>推奨策</t>
  </si>
  <si>
    <t>IAGP支援</t>
  </si>
  <si>
    <t>経営・態勢整備</t>
  </si>
  <si>
    <t>改正保険業法等を踏まえ、態勢整備の責任者・方針・年間計画が明確ですか？</t>
  </si>
  <si>
    <t>最重要</t>
  </si>
  <si>
    <t>態勢整備支援</t>
  </si>
  <si>
    <t>最新の自己点検結果に基づき、改善項目・期限・担当者を決めていますか？</t>
  </si>
  <si>
    <t>証憑管理</t>
  </si>
  <si>
    <t>自己点検や保険会社確認に必要な証憑を、決めたルールで一元保存していますか？</t>
  </si>
  <si>
    <t>DX・記録管理支援</t>
  </si>
  <si>
    <t>顧客対応記録</t>
  </si>
  <si>
    <t>顧客対応記録をCRM等で一元管理していますか？</t>
  </si>
  <si>
    <t>顧客対応記録の項目・入力期限・確認者が標準化されていますか？</t>
  </si>
  <si>
    <t>重要</t>
  </si>
  <si>
    <t>業務標準化</t>
  </si>
  <si>
    <t>主要業務についてSOP・業務マニュアルが整備され、担当者によるばらつきを抑えていますか？</t>
  </si>
  <si>
    <t>苦情・事故管理</t>
  </si>
  <si>
    <t>苦情・事故・不祥事件等を本社で集約し、原因分析と再発防止を行っていますか？</t>
  </si>
  <si>
    <t>第2線モニタリング</t>
  </si>
  <si>
    <t>募集・顧客対応・証憑管理の実施状況を、管理部門が定期的にモニタリングしていますか？</t>
  </si>
  <si>
    <t>管理モニタリング支援</t>
  </si>
  <si>
    <t>内部監査</t>
  </si>
  <si>
    <t>内部監査を年1回以上、書類だけでなく実態確認を含めて実施していますか？</t>
  </si>
  <si>
    <t>内部監査支援</t>
  </si>
  <si>
    <t>内部監査で発見した問題について、改善完了までフォローしていますか？</t>
  </si>
  <si>
    <t>人材育成</t>
  </si>
  <si>
    <t>年間の教育・研修計画と理解度確認の仕組みがありますか？</t>
  </si>
  <si>
    <t>教育・研修支援</t>
  </si>
  <si>
    <t>法人対応力</t>
  </si>
  <si>
    <t>法人顧客に対して、保険以外の経営課題まで聞ける人材育成を行っていますか？</t>
  </si>
  <si>
    <t>推奨</t>
  </si>
  <si>
    <t>法人研修支援</t>
  </si>
  <si>
    <t>DX・AI</t>
  </si>
  <si>
    <t>記録・教育・監査・ナレッジ共有等にDXやAIを活用していますか？</t>
  </si>
  <si>
    <t>DX・AI支援</t>
  </si>
  <si>
    <t>情報管理・BCP</t>
  </si>
  <si>
    <t>情報セキュリティ・個人情報管理・BCPについて定期的な点検を行っていますか？</t>
  </si>
  <si>
    <t>経営継続</t>
  </si>
  <si>
    <t>後継者・事業承継・将来の経営体制について具体的な計画がありますか？</t>
  </si>
  <si>
    <t>事業承継・M&amp;A支援</t>
  </si>
  <si>
    <t>比較推奨</t>
  </si>
  <si>
    <t>比較推奨販売方針を文書化し、募集人へ周知していますか？</t>
  </si>
  <si>
    <t>比較推奨ガバナンス</t>
  </si>
  <si>
    <t>顧客の意向を記録し、比較・推奨の起点として利用していますか？</t>
  </si>
  <si>
    <t>比較対象となった商品・保険会社と推奨理由を案件ごとに記録していますか？</t>
  </si>
  <si>
    <t>商品説明・重要事項説明・顧客同意まで、一連の対応記録を残していますか？</t>
  </si>
  <si>
    <t>特定保険会社への販売偏重や例外案件を管理部門がモニタリングしていますか？</t>
  </si>
  <si>
    <t>回答状況</t>
  </si>
  <si>
    <t>IAGP 代理店経営・態勢整備 診断結果</t>
  </si>
  <si>
    <t>診断結果は「何が未整備か」「次に何をするか」を確認するためのものです。</t>
  </si>
  <si>
    <t>適切数</t>
  </si>
  <si>
    <t>要改善数</t>
  </si>
  <si>
    <t>総合対応率</t>
  </si>
  <si>
    <t>総合判定</t>
  </si>
  <si>
    <t>比較推奨販売</t>
  </si>
  <si>
    <t>診断領域</t>
  </si>
  <si>
    <t>対応率</t>
  </si>
  <si>
    <t>評価</t>
  </si>
  <si>
    <t>経営・態勢整備・証憑</t>
  </si>
  <si>
    <t>顧客対応・業務標準化</t>
  </si>
  <si>
    <t>管理・内部監査</t>
  </si>
  <si>
    <t>人材・法人対応</t>
  </si>
  <si>
    <t>DX・情報管理・承継</t>
  </si>
  <si>
    <t>比較推奨（乗合）</t>
  </si>
  <si>
    <t>IAGP支援メニュー</t>
  </si>
  <si>
    <t>理由</t>
  </si>
  <si>
    <t>次の一手</t>
  </si>
  <si>
    <t>規程・責任者・業務標準化</t>
  </si>
  <si>
    <t>現状把握→改善計画→規程・運用整備</t>
  </si>
  <si>
    <t>証憑・顧客対応記録</t>
  </si>
  <si>
    <t>CRM・kintone等と記録ルールの整備</t>
  </si>
  <si>
    <t>第2線の継続管理</t>
  </si>
  <si>
    <t>KPI・例外・不備の定期モニタリング</t>
  </si>
  <si>
    <t>内部監査・改善フォロー</t>
  </si>
  <si>
    <t>実態監査→指摘→改善→再確認</t>
  </si>
  <si>
    <t>教育制度・理解度確認</t>
  </si>
  <si>
    <t>年間研修計画の策定</t>
  </si>
  <si>
    <t>財務・経営課題を扱う実務者研修</t>
  </si>
  <si>
    <t>管理業務効率化</t>
  </si>
  <si>
    <t>記録・教育・監査から段階導入</t>
  </si>
  <si>
    <t>乗合代理店の比較推奨</t>
  </si>
  <si>
    <t>意向→比較→推奨→説明→同意→監査</t>
  </si>
  <si>
    <t>将来の経営継続</t>
  </si>
  <si>
    <t>承継計画・M&amp;A選択肢を整理</t>
  </si>
  <si>
    <t>診断結果を「分かった」で終わらせない。
IAGPは、態勢整備・記録管理・内部監査・比較推奨・研修・DXを、代理店ごとの課題に合わせて具体化します。
https://platform.samurai-b-c.com/</t>
  </si>
  <si>
    <t>改善アクション一覧</t>
  </si>
  <si>
    <t>診断で「いいえ」と回答した項目だけが、要改善として表示されます。経営会議・改善計画・IAGP相談時のたたき台として利用できます。</t>
  </si>
  <si>
    <t>課題</t>
  </si>
  <si>
    <t>推奨アクション</t>
  </si>
  <si>
    <t>担当者</t>
  </si>
  <si>
    <t>期限</t>
  </si>
  <si>
    <t>優先順位の付け方
① 最重要項目（態勢整備、証憑、顧客記録、第2線、内部監査、比較推奨）から対応
② 『誰が・何を・いつまでに』を決める
③ 完了後は証憑を残し、管理者確認・内部監査で実効性を確認</t>
  </si>
  <si>
    <t>推奨策（いいえの場合）</t>
  </si>
  <si>
    <t>IAGP支援分類</t>
  </si>
  <si>
    <t>適用区分</t>
  </si>
  <si>
    <t>優先度</t>
  </si>
  <si>
    <t>回答候補</t>
  </si>
  <si>
    <t>値</t>
  </si>
  <si>
    <t>属性候補</t>
  </si>
  <si>
    <t>責任者、年間計画、整備対象を明文化し、経営会議等で進捗を管理してください。</t>
  </si>
  <si>
    <t>全代理店</t>
  </si>
  <si>
    <t>はい</t>
  </si>
  <si>
    <t>専業</t>
  </si>
  <si>
    <t>自己点検を『実施して終了』にせず、改善管理台帳を作成し、期限・担当者・完了確認まで管理してください。</t>
  </si>
  <si>
    <t>いいえ</t>
  </si>
  <si>
    <t>兼業</t>
  </si>
  <si>
    <t>証憑一覧、保存場所、命名ルール、保存期限、責任者を定め、いつでも提示できる状態にしてください。</t>
  </si>
  <si>
    <t>専属</t>
  </si>
  <si>
    <t>電話・面談・メール等の顧客対応履歴をCRMやkintone等に集約し、担当者以外でも確認できる状態にしてください。</t>
  </si>
  <si>
    <t>乗合</t>
  </si>
  <si>
    <t>誰が記録しても同じ品質になるよう、必須記録項目・入力期限・管理者確認のルールを標準化してください。</t>
  </si>
  <si>
    <t>1～5名</t>
  </si>
  <si>
    <t>募集・更改・事故・苦情・顧客対応等について標準手順を作成し、定期的に更新してください。</t>
  </si>
  <si>
    <t>6～10名</t>
  </si>
  <si>
    <t>苦情・事故・不祥事件を一元集約し、原因・再発防止策・実施結果まで経営層へ報告する仕組みを整えてください。</t>
  </si>
  <si>
    <t>11～30名</t>
  </si>
  <si>
    <t>第2線による定期モニタリングを設け、未実施・例外・偏りを早期に把握して改善指導につなげてください。</t>
  </si>
  <si>
    <t>31名以上</t>
  </si>
  <si>
    <t>内部監査計画を作成し、証跡確認・サンプル抽出・ヒアリングを含む実態監査へ移行してください。</t>
  </si>
  <si>
    <t>指摘管理表・改善管理表を用いて、責任者・期限・是正内容・再確認まで追跡してください。</t>
  </si>
  <si>
    <t>法令・商品・顧客対応・管理職向け研修を年間計画化し、受講記録と理解度確認を残してください。</t>
  </si>
  <si>
    <t>【診断の位置づけ】
本シートは、保険代理店経営者が自社の態勢整備状況を簡易に確認し、次に取り組む課題を見つけるためのプロモーション／初期診断ツールです。
・法令適合性を最終判断するものではありません。
・代理店の規模、業務特性、取扱商品、組織体制等により必要対応は異なります。
・詳細診断、規程整備、内部監査、比較推奨ガバナンス等は個別確認が必要です。
IAGP：https://platform.samurai-b-c.com/</t>
  </si>
  <si>
    <t>財務・経営・人事・リスク等を理解する法人対応研修を実施し、保険販売以外の提案力を高めてください。</t>
  </si>
  <si>
    <t>CRM、クラウド、AI FAQ、監査進捗管理など、管理業務の省力化から段階的に導入してください。</t>
  </si>
  <si>
    <t>アクセス権、持出し、バックアップ、事故時対応、災害時業務継続について定期点検を行ってください。</t>
  </si>
  <si>
    <t>後継者育成、株式・承継時期、M&amp;Aを含む選択肢を整理し、中長期経営計画へ落とし込んでください。</t>
  </si>
  <si>
    <t>比較推奨方針、商品選定基準、説明方法、記録方法を明文化し、募集人教育まで実施してください。</t>
  </si>
  <si>
    <t>乗合のみ</t>
  </si>
  <si>
    <t>補償内容・保険料・事故対応・特約等の重視事項を記録し、推奨理由と結びつけてください。</t>
  </si>
  <si>
    <t>比較対象、推奨商品、推奨理由を案件単位で記録し、後から検証できる証跡を残してください。</t>
  </si>
  <si>
    <t>意向把握から比較推奨、商品説明、重要事項説明、顧客同意までを一連の募集記録として残してください。</t>
  </si>
  <si>
    <t>保険会社別・募集人別・拠点別の推奨比率や例外案件を可視化し、第2線で定期確認してください。</t>
  </si>
  <si>
    <t>最新の自己点検が実施され、その結果に基づき、改善項目・期限・担当者を決めていますか？</t>
    <rPh sb="8" eb="10">
      <t>ジッシ</t>
    </rPh>
    <phoneticPr fontId="11"/>
  </si>
  <si>
    <t>募集・顧客対応・証憑管理の実施状況を、管理部門が定期的にモニタリングしていますか？（客観的な管理）</t>
    <rPh sb="42" eb="45">
      <t>キャッカンテキ</t>
    </rPh>
    <rPh sb="46" eb="48">
      <t>カンリ</t>
    </rPh>
    <phoneticPr fontId="11"/>
  </si>
  <si>
    <t>内部監査を年1回以上、書類だけでなく実態確認を含めて実施していますか？（監査結果報告書があること）</t>
    <rPh sb="36" eb="38">
      <t>カンサ</t>
    </rPh>
    <rPh sb="38" eb="40">
      <t>ケッカ</t>
    </rPh>
    <rPh sb="40" eb="43">
      <t>ホウコクショ</t>
    </rPh>
    <phoneticPr fontId="11"/>
  </si>
  <si>
    <t>内部監査で発見した問題について、改善完了までフォローしていますか？（証跡があること）</t>
    <rPh sb="34" eb="36">
      <t>ショウセキ</t>
    </rPh>
    <phoneticPr fontId="11"/>
  </si>
  <si>
    <t>苦情・事故・不祥事件等を本社で集約し、原因分析と再発防止を行っていますか？（効果検証もしていること）</t>
    <rPh sb="38" eb="40">
      <t>コウカ</t>
    </rPh>
    <rPh sb="40" eb="42">
      <t>ケンショウ</t>
    </rPh>
    <phoneticPr fontId="11"/>
  </si>
  <si>
    <t>主要業務について業務マニュアルが整備され、担当者によるばらつきを抑えていますか？（有効的に運営できていること）</t>
    <rPh sb="8" eb="10">
      <t>ギョウム</t>
    </rPh>
    <rPh sb="41" eb="44">
      <t>ユウコウテキ</t>
    </rPh>
    <rPh sb="45" eb="47">
      <t>ウンエイ</t>
    </rPh>
    <phoneticPr fontId="11"/>
  </si>
  <si>
    <t>顧客対応記録の項目・入力期限・確認者が標準化されていて、実施されていますか？（客観的に確認できること）</t>
    <rPh sb="28" eb="30">
      <t>ジッシ</t>
    </rPh>
    <rPh sb="39" eb="42">
      <t>キャッカンテキ</t>
    </rPh>
    <rPh sb="43" eb="45">
      <t>カクニン</t>
    </rPh>
    <phoneticPr fontId="11"/>
  </si>
  <si>
    <t>顧客対応記録をCRM等で一元管理していますか？（システムでデジタル管理されていること）</t>
    <rPh sb="33" eb="35">
      <t>カンリ</t>
    </rPh>
    <phoneticPr fontId="11"/>
  </si>
  <si>
    <t>自己点検や保険会社確認に必要な証憑を、決められたルールで一元保存していますか？（現物があること）</t>
    <rPh sb="40" eb="42">
      <t>ゲンブツ</t>
    </rPh>
    <phoneticPr fontId="11"/>
  </si>
  <si>
    <t>改正保険業法等を踏まえ、態勢整備の責任者・方針・年間計画が具体的に作成されていますか？（現物があること）</t>
    <rPh sb="29" eb="32">
      <t>グタイテキ</t>
    </rPh>
    <rPh sb="33" eb="35">
      <t>サクセイ</t>
    </rPh>
    <rPh sb="44" eb="46">
      <t>ゲンブツ</t>
    </rPh>
    <phoneticPr fontId="11"/>
  </si>
  <si>
    <t>年間の教育・研修計画と理解度確認の仕組みがありますか？（計画書の現物の進捗確認が出来ること）</t>
    <rPh sb="28" eb="31">
      <t>ケイカクショ</t>
    </rPh>
    <rPh sb="32" eb="34">
      <t>ゲンブツ</t>
    </rPh>
    <rPh sb="35" eb="37">
      <t>シンチョク</t>
    </rPh>
    <rPh sb="37" eb="39">
      <t>カクニン</t>
    </rPh>
    <rPh sb="40" eb="42">
      <t>デキ</t>
    </rPh>
    <phoneticPr fontId="11"/>
  </si>
  <si>
    <t>法人顧客に対して、保険以外の経営課題まで聞ける人材育成を行っていますか？（客観的にスキルの確認ができること）</t>
    <rPh sb="37" eb="40">
      <t>キャッカンテキ</t>
    </rPh>
    <rPh sb="45" eb="47">
      <t>カクニン</t>
    </rPh>
    <phoneticPr fontId="11"/>
  </si>
  <si>
    <t>記録・教育・監査・ナレッジ共有等にDXやAIを活用していますか？（利用システムと現物確認ができていること）</t>
    <rPh sb="33" eb="35">
      <t>リヨウ</t>
    </rPh>
    <rPh sb="40" eb="42">
      <t>ゲンブツ</t>
    </rPh>
    <rPh sb="42" eb="44">
      <t>カクニン</t>
    </rPh>
    <phoneticPr fontId="11"/>
  </si>
  <si>
    <t>情報セキュリティ・個人情報管理・BCPについて定期的な点検を行っていますか？（従業員認識があること）</t>
    <rPh sb="39" eb="42">
      <t>ジュウギョウイン</t>
    </rPh>
    <rPh sb="42" eb="44">
      <t>ニンシキ</t>
    </rPh>
    <phoneticPr fontId="11"/>
  </si>
  <si>
    <t>後継者・事業承継・将来の経営体制について具体的な計画がありますか？（具体名とその理由が明確であること）</t>
    <rPh sb="34" eb="37">
      <t>グタイメイ</t>
    </rPh>
    <rPh sb="40" eb="42">
      <t>リユウ</t>
    </rPh>
    <rPh sb="43" eb="45">
      <t>メイカク</t>
    </rPh>
    <phoneticPr fontId="11"/>
  </si>
  <si>
    <t>比較推奨販売方針を文書化し、募集人へ周知していますか？（文書の現物と従業員認識があること）</t>
    <rPh sb="28" eb="30">
      <t>ブンショ</t>
    </rPh>
    <rPh sb="31" eb="33">
      <t>ゲンブツ</t>
    </rPh>
    <rPh sb="34" eb="37">
      <t>ジュウギョウイン</t>
    </rPh>
    <rPh sb="37" eb="39">
      <t>ニンシキ</t>
    </rPh>
    <phoneticPr fontId="11"/>
  </si>
  <si>
    <t>顧客の意向を記録し、比較・推奨の起点として利用していますか？（客観的に確認ができること）</t>
    <rPh sb="31" eb="34">
      <t>キャッカンテキ</t>
    </rPh>
    <rPh sb="35" eb="37">
      <t>カクニン</t>
    </rPh>
    <phoneticPr fontId="11"/>
  </si>
  <si>
    <t>比較対象となった商品・保険会社と推奨理由を案件ごとに記録していますか？（客観的に確認できること）</t>
    <rPh sb="36" eb="38">
      <t>キャッカン</t>
    </rPh>
    <rPh sb="38" eb="39">
      <t>テキ</t>
    </rPh>
    <rPh sb="40" eb="42">
      <t>カクニン</t>
    </rPh>
    <phoneticPr fontId="11"/>
  </si>
  <si>
    <t>商品説明・重要事項説明・顧客同意まで、一連の対応記録を残していますか？（客観的に確認確認できること）</t>
    <rPh sb="36" eb="38">
      <t>キャッカン</t>
    </rPh>
    <rPh sb="38" eb="39">
      <t>テキ</t>
    </rPh>
    <rPh sb="40" eb="42">
      <t>カクニン</t>
    </rPh>
    <rPh sb="42" eb="44">
      <t>カクニン</t>
    </rPh>
    <phoneticPr fontId="11"/>
  </si>
  <si>
    <t>特定保険会社への販売偏重や例外案件を管理部門がモニタリングしていますか？（客観的に確認できること）</t>
    <rPh sb="37" eb="39">
      <t>キャッカン</t>
    </rPh>
    <rPh sb="39" eb="40">
      <t>テキ</t>
    </rPh>
    <rPh sb="41" eb="43">
      <t>カクニン</t>
    </rPh>
    <phoneticPr fontId="11"/>
  </si>
  <si>
    <t>最重要</t>
    <phoneticPr fontId="11"/>
  </si>
  <si>
    <r>
      <t>I</t>
    </r>
    <r>
      <rPr>
        <b/>
        <sz val="11"/>
        <color theme="0"/>
        <rFont val="Carlito"/>
        <family val="2"/>
      </rPr>
      <t>AGP</t>
    </r>
    <r>
      <rPr>
        <b/>
        <sz val="11"/>
        <color theme="0"/>
        <rFont val="ＭＳ ゴシック"/>
        <family val="3"/>
        <charset val="128"/>
      </rPr>
      <t>（</t>
    </r>
    <r>
      <rPr>
        <b/>
        <sz val="11"/>
        <color theme="0"/>
        <rFont val="Carlito"/>
        <family val="2"/>
      </rPr>
      <t>Insurance Agent Governance Platform</t>
    </r>
    <r>
      <rPr>
        <b/>
        <sz val="11"/>
        <color theme="0"/>
        <rFont val="ＭＳ ゴシック"/>
        <family val="3"/>
        <charset val="128"/>
      </rPr>
      <t xml:space="preserve">）
</t>
    </r>
    <r>
      <rPr>
        <b/>
        <sz val="11"/>
        <color theme="0"/>
        <rFont val="Carlito"/>
        <family val="2"/>
      </rPr>
      <t xml:space="preserve">© 2026 </t>
    </r>
    <r>
      <rPr>
        <b/>
        <sz val="11"/>
        <color theme="0"/>
        <rFont val="ＭＳ ゴシック"/>
        <family val="3"/>
        <charset val="128"/>
      </rPr>
      <t>さむらい株式会社／</t>
    </r>
    <r>
      <rPr>
        <b/>
        <sz val="11"/>
        <color theme="0"/>
        <rFont val="Carlito"/>
        <family val="2"/>
      </rPr>
      <t>SAMURAI</t>
    </r>
    <r>
      <rPr>
        <b/>
        <sz val="11"/>
        <color theme="0"/>
        <rFont val="ＭＳ ゴシック"/>
        <family val="3"/>
        <charset val="128"/>
      </rPr>
      <t>ビジネスコンサルティング</t>
    </r>
    <r>
      <rPr>
        <b/>
        <sz val="11"/>
        <color theme="0"/>
        <rFont val="Carlito"/>
        <family val="2"/>
      </rPr>
      <t>. All Rights Reserved.</t>
    </r>
    <phoneticPr fontId="11"/>
  </si>
  <si>
    <t>判定の考え方
・「はい」＝現時点では概ね対応
・「いいえ」＝改善候補
・乗合代理店のみQ16～Q20を判定
※簡易診断です。個別事情に応じた詳細確認が必要です。</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</si>
</sst>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23">
    <font>
      <sz val="11"/>
      <name val="Carlito"/>
    </font>
    <font>
      <b/>
      <sz val="10"/>
      <color rgb="FFFFFFFF"/>
      <name val="Yu Gothic"/>
      <family val="3"/>
      <charset val="128"/>
    </font>
    <font>
      <sz val="10"/>
      <color rgb="FF222222"/>
      <name val="Yu Gothic"/>
      <family val="3"/>
      <charset val="128"/>
    </font>
    <font>
      <b/>
      <sz val="18"/>
      <color rgb="FFFFFFFF"/>
      <name val="Yu Gothic"/>
      <family val="3"/>
      <charset val="128"/>
    </font>
    <font>
      <sz val="10"/>
      <color rgb="FF222222"/>
      <name val="Yu Gothic"/>
      <family val="3"/>
      <charset val="128"/>
    </font>
    <font>
      <b/>
      <sz val="14"/>
      <color rgb="FFC66A18"/>
      <name val="Yu Gothic"/>
      <family val="3"/>
      <charset val="128"/>
    </font>
    <font>
      <b/>
      <sz val="12"/>
      <color rgb="FFFFFFFF"/>
      <name val="Yu Gothic"/>
      <family val="3"/>
      <charset val="128"/>
    </font>
    <font>
      <b/>
      <sz val="11"/>
      <color rgb="FF222222"/>
      <name val="Yu Gothic"/>
      <family val="3"/>
      <charset val="128"/>
    </font>
    <font>
      <b/>
      <sz val="12"/>
      <color rgb="FFC66A18"/>
      <name val="Yu Gothic"/>
      <family val="3"/>
      <charset val="128"/>
    </font>
    <font>
      <b/>
      <sz val="12"/>
      <color rgb="FF222222"/>
      <name val="Yu Gothic"/>
      <family val="3"/>
      <charset val="128"/>
    </font>
    <font>
      <sz val="11"/>
      <name val="Carlito"/>
    </font>
    <font>
      <sz val="6"/>
      <name val="ＭＳ Ｐゴシック"/>
      <family val="3"/>
      <charset val="128"/>
    </font>
    <font>
      <b/>
      <sz val="14"/>
      <color rgb="FF222222"/>
      <name val="Yu Gothic"/>
      <family val="3"/>
      <charset val="128"/>
    </font>
    <font>
      <b/>
      <sz val="12"/>
      <color rgb="FF173758"/>
      <name val="Yu Gothic"/>
      <family val="3"/>
      <charset val="128"/>
    </font>
    <font>
      <b/>
      <sz val="12"/>
      <color rgb="FFC62828"/>
      <name val="Yu Gothic"/>
      <family val="3"/>
      <charset val="128"/>
    </font>
    <font>
      <b/>
      <sz val="12"/>
      <color theme="0"/>
      <name val="Yu Gothic"/>
      <family val="3"/>
      <charset val="128"/>
    </font>
    <font>
      <sz val="12"/>
      <color rgb="FF222222"/>
      <name val="Yu Gothic"/>
      <family val="3"/>
      <charset val="128"/>
    </font>
    <font>
      <sz val="12"/>
      <color rgb="FF173758"/>
      <name val="Yu Gothic"/>
      <family val="3"/>
      <charset val="128"/>
    </font>
    <font>
      <b/>
      <sz val="14"/>
      <color rgb="FFFFFFFF"/>
      <name val="Yu Gothic"/>
      <family val="3"/>
      <charset val="128"/>
    </font>
    <font>
      <sz val="12"/>
      <name val="Carlito"/>
    </font>
    <font>
      <sz val="11"/>
      <color theme="0"/>
      <name val="Carlito"/>
    </font>
    <font>
      <b/>
      <sz val="11"/>
      <color theme="0"/>
      <name val="Carlito"/>
      <family val="2"/>
    </font>
    <font>
      <b/>
      <sz val="11"/>
      <color theme="0"/>
      <name val="ＭＳ ゴシック"/>
      <family val="3"/>
      <charset val="128"/>
    </font>
  </fonts>
  <fills count="22">
    <fill>
      <patternFill patternType="none"/>
    </fill>
    <fill>
      <patternFill patternType="gray125"/>
    </fill>
    <fill>
      <patternFill patternType="solid">
        <fgColor rgb="FF0F5599"/>
      </patternFill>
    </fill>
    <fill>
      <patternFill patternType="solid">
        <fgColor rgb="FF5B6573"/>
      </patternFill>
    </fill>
    <fill>
      <patternFill patternType="solid">
        <fgColor rgb="FF173758"/>
      </patternFill>
    </fill>
    <fill>
      <patternFill patternType="solid">
        <fgColor rgb="FFDCEAF6"/>
      </patternFill>
    </fill>
    <fill>
      <patternFill patternType="solid">
        <fgColor rgb="FFFFF4E5"/>
      </patternFill>
    </fill>
    <fill>
      <patternFill patternType="solid">
        <fgColor rgb="FFF7FAFC"/>
      </patternFill>
    </fill>
    <fill>
      <patternFill patternType="solid">
        <fgColor rgb="FFFFF7D6"/>
      </patternFill>
    </fill>
    <fill>
      <patternFill patternType="solid">
        <fgColor rgb="FFFFFDF5"/>
      </patternFill>
    </fill>
    <fill>
      <patternFill patternType="solid">
        <fgColor rgb="FFFFFFFF"/>
      </patternFill>
    </fill>
    <fill>
      <patternFill patternType="solid">
        <fgColor rgb="FF173758"/>
      </patternFill>
    </fill>
    <fill>
      <patternFill patternType="solid">
        <fgColor rgb="FFDCEAF6"/>
      </patternFill>
    </fill>
    <fill>
      <patternFill patternType="solid">
        <fgColor rgb="FFF7FAFC"/>
      </patternFill>
    </fill>
    <fill>
      <patternFill patternType="solid">
        <fgColor rgb="FFFFFFFF"/>
      </patternFill>
    </fill>
    <fill>
      <patternFill patternType="solid">
        <fgColor rgb="FF0F5599"/>
      </patternFill>
    </fill>
    <fill>
      <patternFill patternType="solid">
        <fgColor rgb="FFFFF4E5"/>
      </patternFill>
    </fill>
    <fill>
      <patternFill patternType="solid">
        <fgColor rgb="FFF3F7FB"/>
      </patternFill>
    </fill>
    <fill>
      <patternFill patternType="solid">
        <fgColor rgb="FFF7FAFC"/>
      </patternFill>
    </fill>
    <fill>
      <patternFill patternType="solid">
        <fgColor theme="3" tint="0.249977111117893"/>
        <bgColor indexed="64"/>
      </patternFill>
    </fill>
    <fill>
      <patternFill patternType="solid">
        <fgColor rgb="FF002060"/>
        <bgColor indexed="64"/>
      </patternFill>
    </fill>
    <fill>
      <patternFill patternType="solid">
        <fgColor theme="1" tint="0.499984740745262"/>
        <bgColor indexed="64"/>
      </patternFill>
    </fill>
  </fills>
  <borders count="24">
    <border>
      <left/>
      <right/>
      <top/>
      <bottom/>
      <diagonal/>
    </border>
    <border>
      <left/>
      <right/>
      <top/>
      <bottom/>
      <diagonal/>
    </border>
    <border>
      <left style="thin">
        <color rgb="FFCBD5E1"/>
      </left>
      <right/>
      <top style="thin">
        <color rgb="FFCBD5E1"/>
      </top>
      <bottom style="thin">
        <color rgb="FFCBD5E1"/>
      </bottom>
      <diagonal/>
    </border>
    <border>
      <left/>
      <right/>
      <top style="thin">
        <color rgb="FFCBD5E1"/>
      </top>
      <bottom style="thin">
        <color rgb="FFCBD5E1"/>
      </bottom>
      <diagonal/>
    </border>
    <border>
      <left/>
      <right style="thin">
        <color rgb="FFCBD5E1"/>
      </right>
      <top style="thin">
        <color rgb="FFCBD5E1"/>
      </top>
      <bottom style="thin">
        <color rgb="FFCBD5E1"/>
      </bottom>
      <diagonal/>
    </border>
    <border>
      <left style="thin">
        <color rgb="FFCBD5E1"/>
      </left>
      <right/>
      <top style="thin">
        <color rgb="FFCBD5E1"/>
      </top>
      <bottom/>
      <diagonal/>
    </border>
    <border>
      <left/>
      <right/>
      <top style="thin">
        <color rgb="FFCBD5E1"/>
      </top>
      <bottom/>
      <diagonal/>
    </border>
    <border>
      <left/>
      <right style="thin">
        <color rgb="FFCBD5E1"/>
      </right>
      <top style="thin">
        <color rgb="FFCBD5E1"/>
      </top>
      <bottom/>
      <diagonal/>
    </border>
    <border>
      <left style="thin">
        <color rgb="FFCBD5E1"/>
      </left>
      <right/>
      <top/>
      <bottom/>
      <diagonal/>
    </border>
    <border>
      <left/>
      <right style="thin">
        <color rgb="FFCBD5E1"/>
      </right>
      <top/>
      <bottom/>
      <diagonal/>
    </border>
    <border>
      <left style="thin">
        <color rgb="FFCBD5E1"/>
      </left>
      <right/>
      <top/>
      <bottom style="thin">
        <color rgb="FFCBD5E1"/>
      </bottom>
      <diagonal/>
    </border>
    <border>
      <left/>
      <right/>
      <top/>
      <bottom style="thin">
        <color rgb="FFCBD5E1"/>
      </bottom>
      <diagonal/>
    </border>
    <border>
      <left/>
      <right style="thin">
        <color rgb="FFCBD5E1"/>
      </right>
      <top/>
      <bottom style="thin">
        <color rgb="FFCBD5E1"/>
      </bottom>
      <diagonal/>
    </border>
    <border>
      <left style="thin">
        <color rgb="FFCBD5E1"/>
      </left>
      <right/>
      <top style="thin">
        <color rgb="FFCBD5E1"/>
      </top>
      <bottom/>
      <diagonal/>
    </border>
    <border>
      <left/>
      <right/>
      <top style="thin">
        <color rgb="FFCBD5E1"/>
      </top>
      <bottom/>
      <diagonal/>
    </border>
    <border>
      <left/>
      <right style="thin">
        <color rgb="FFCBD5E1"/>
      </right>
      <top style="thin">
        <color rgb="FFCBD5E1"/>
      </top>
      <bottom/>
      <diagonal/>
    </border>
    <border>
      <left style="thin">
        <color rgb="FFCBD5E1"/>
      </left>
      <right/>
      <top/>
      <bottom/>
      <diagonal/>
    </border>
    <border>
      <left/>
      <right style="thin">
        <color rgb="FFCBD5E1"/>
      </right>
      <top/>
      <bottom/>
      <diagonal/>
    </border>
    <border>
      <left/>
      <right/>
      <top/>
      <bottom style="thin">
        <color rgb="FFCBD5E1"/>
      </bottom>
      <diagonal/>
    </border>
    <border>
      <left style="thin">
        <color rgb="FFD9E2EC"/>
      </left>
      <right style="thin">
        <color rgb="FFD9E2EC"/>
      </right>
      <top style="thin">
        <color rgb="FFCBD5E1"/>
      </top>
      <bottom style="thin">
        <color rgb="FFCBD5E1"/>
      </bottom>
      <diagonal/>
    </border>
    <border>
      <left style="thin">
        <color rgb="FFD9E2EC"/>
      </left>
      <right style="thin">
        <color rgb="FFD9E2EC"/>
      </right>
      <top style="thin">
        <color rgb="FFCBD5E1"/>
      </top>
      <bottom style="thin">
        <color rgb="FFD9E2EC"/>
      </bottom>
      <diagonal/>
    </border>
    <border>
      <left style="thin">
        <color rgb="FFD9E2EC"/>
      </left>
      <right style="thin">
        <color rgb="FFD9E2EC"/>
      </right>
      <top style="thin">
        <color rgb="FFD9E2EC"/>
      </top>
      <bottom style="thin">
        <color rgb="FFD9E2EC"/>
      </bottom>
      <diagonal/>
    </border>
    <border>
      <left style="thin">
        <color indexed="64"/>
      </left>
      <right style="thin">
        <color indexed="64"/>
      </right>
      <top style="thin">
        <color indexed="64"/>
      </top>
      <bottom style="thin">
        <color indexed="64"/>
      </bottom>
      <diagonal/>
    </border>
    <border>
      <left style="thin">
        <color rgb="FFD9E2EC"/>
      </left>
      <right style="thin">
        <color rgb="FFD9E2EC"/>
      </right>
      <top/>
      <bottom/>
      <diagonal/>
    </border>
  </borders>
  <cellStyleXfs count="2">
    <xf numFmtId="0" fontId="0" fillId="0" borderId="0"/>
    <xf numFmtId="0" fontId="10" fillId="0" borderId="0"/>
  </cellStyleXfs>
  <cellXfs count="111">
    <xf numFmtId="0" fontId="0" fillId="0" borderId="0" xfId="0"/>
    <xf numFmtId="0" fontId="1" fillId="2" borderId="2" xfId="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4" xfId="1" applyFont="1" applyFill="1" applyBorder="1" applyAlignment="1">
      <alignment horizontal="center" vertical="center" wrapText="1"/>
    </xf>
    <xf numFmtId="0" fontId="2" fillId="0" borderId="5" xfId="1" applyFont="1" applyBorder="1" applyAlignment="1">
      <alignment vertical="center" wrapText="1"/>
    </xf>
    <xf numFmtId="0" fontId="2" fillId="0" borderId="6" xfId="1" applyFont="1" applyBorder="1" applyAlignment="1">
      <alignment vertical="center" wrapText="1"/>
    </xf>
    <xf numFmtId="0" fontId="2" fillId="0" borderId="7" xfId="1" applyFont="1" applyBorder="1" applyAlignment="1">
      <alignment vertical="center" wrapText="1"/>
    </xf>
    <xf numFmtId="0" fontId="2" fillId="0" borderId="8" xfId="1" applyFont="1" applyBorder="1" applyAlignment="1">
      <alignment vertical="center" wrapText="1"/>
    </xf>
    <xf numFmtId="0" fontId="2" fillId="0" borderId="0" xfId="1" applyFont="1" applyAlignment="1">
      <alignment vertical="center" wrapText="1"/>
    </xf>
    <xf numFmtId="0" fontId="2" fillId="0" borderId="9" xfId="1" applyFont="1" applyBorder="1" applyAlignment="1">
      <alignment vertical="center" wrapText="1"/>
    </xf>
    <xf numFmtId="0" fontId="2" fillId="0" borderId="10" xfId="1" applyFont="1" applyBorder="1" applyAlignment="1">
      <alignment vertical="center" wrapText="1"/>
    </xf>
    <xf numFmtId="0" fontId="2" fillId="0" borderId="11" xfId="1" applyFont="1" applyBorder="1" applyAlignment="1">
      <alignment vertical="center" wrapText="1"/>
    </xf>
    <xf numFmtId="0" fontId="2" fillId="0" borderId="12" xfId="1" applyFont="1" applyBorder="1" applyAlignment="1">
      <alignment vertical="center" wrapText="1"/>
    </xf>
    <xf numFmtId="0" fontId="1" fillId="3" borderId="2" xfId="1" applyFont="1" applyFill="1" applyBorder="1" applyAlignment="1">
      <alignment horizontal="center" vertical="center" wrapText="1"/>
    </xf>
    <xf numFmtId="0" fontId="1" fillId="3" borderId="4" xfId="1" applyFont="1" applyFill="1" applyBorder="1" applyAlignment="1">
      <alignment horizontal="center" vertical="center" wrapText="1"/>
    </xf>
    <xf numFmtId="0" fontId="2" fillId="0" borderId="5" xfId="1" applyFont="1" applyBorder="1" applyAlignment="1">
      <alignment horizontal="center" vertical="center" wrapText="1"/>
    </xf>
    <xf numFmtId="0" fontId="2" fillId="0" borderId="8" xfId="1" applyFont="1" applyBorder="1" applyAlignment="1">
      <alignment horizontal="center" vertical="center" wrapText="1"/>
    </xf>
    <xf numFmtId="0" fontId="2" fillId="0" borderId="10" xfId="1" applyFont="1" applyBorder="1" applyAlignment="1">
      <alignment horizontal="center" vertical="center" wrapText="1"/>
    </xf>
    <xf numFmtId="0" fontId="2" fillId="0" borderId="6" xfId="1" applyFont="1" applyBorder="1" applyAlignment="1">
      <alignment horizontal="center" vertical="center" wrapText="1"/>
    </xf>
    <xf numFmtId="0" fontId="2" fillId="0" borderId="0" xfId="1" applyFont="1" applyAlignment="1">
      <alignment horizontal="center" vertical="center" wrapText="1"/>
    </xf>
    <xf numFmtId="0" fontId="2" fillId="0" borderId="11" xfId="1" applyFont="1" applyBorder="1" applyAlignment="1">
      <alignment horizontal="center" vertical="center" wrapText="1"/>
    </xf>
    <xf numFmtId="0" fontId="1" fillId="2" borderId="22" xfId="1" applyFont="1" applyFill="1" applyBorder="1" applyAlignment="1">
      <alignment horizontal="center" vertical="center" wrapText="1"/>
    </xf>
    <xf numFmtId="0" fontId="2" fillId="0" borderId="22" xfId="1" applyFont="1" applyBorder="1" applyAlignment="1">
      <alignment horizontal="center" vertical="center" wrapText="1"/>
    </xf>
    <xf numFmtId="0" fontId="2" fillId="0" borderId="22" xfId="1" applyFont="1" applyBorder="1" applyAlignment="1">
      <alignment vertical="center" wrapText="1"/>
    </xf>
    <xf numFmtId="0" fontId="2" fillId="7" borderId="22" xfId="1" applyFont="1" applyFill="1" applyBorder="1" applyAlignment="1">
      <alignment horizontal="center" vertical="center" wrapText="1"/>
    </xf>
    <xf numFmtId="0" fontId="2" fillId="9" borderId="22" xfId="1" applyFont="1" applyFill="1" applyBorder="1" applyAlignment="1">
      <alignment vertical="center" wrapText="1"/>
    </xf>
    <xf numFmtId="0" fontId="6" fillId="15" borderId="2" xfId="1" applyFont="1" applyFill="1" applyBorder="1" applyAlignment="1">
      <alignment horizontal="center" vertical="center" wrapText="1"/>
    </xf>
    <xf numFmtId="9" fontId="15" fillId="19" borderId="19" xfId="1" applyNumberFormat="1" applyFont="1" applyFill="1" applyBorder="1" applyAlignment="1">
      <alignment horizontal="center" vertical="center" wrapText="1"/>
    </xf>
    <xf numFmtId="0" fontId="6" fillId="15" borderId="4" xfId="1" applyFont="1" applyFill="1" applyBorder="1" applyAlignment="1">
      <alignment horizontal="center" vertical="center" wrapText="1"/>
    </xf>
    <xf numFmtId="0" fontId="16" fillId="14" borderId="2" xfId="1" applyFont="1" applyFill="1" applyBorder="1" applyAlignment="1">
      <alignment horizontal="left" vertical="center" wrapText="1"/>
    </xf>
    <xf numFmtId="9" fontId="17" fillId="18" borderId="21" xfId="1" applyNumberFormat="1" applyFont="1" applyFill="1" applyBorder="1" applyAlignment="1">
      <alignment horizontal="center" vertical="center" wrapText="1"/>
    </xf>
    <xf numFmtId="0" fontId="16" fillId="14" borderId="4" xfId="1" applyFont="1" applyFill="1" applyBorder="1" applyAlignment="1">
      <alignment horizontal="center" vertical="center" wrapText="1"/>
    </xf>
    <xf numFmtId="9" fontId="17" fillId="18" borderId="19" xfId="1" applyNumberFormat="1" applyFont="1" applyFill="1" applyBorder="1" applyAlignment="1">
      <alignment horizontal="center" vertical="center" wrapText="1"/>
    </xf>
    <xf numFmtId="9" fontId="17" fillId="18" borderId="20" xfId="1" applyNumberFormat="1" applyFont="1" applyFill="1" applyBorder="1" applyAlignment="1">
      <alignment horizontal="center" vertical="center" wrapText="1"/>
    </xf>
    <xf numFmtId="0" fontId="6" fillId="15" borderId="13" xfId="1" applyFont="1" applyFill="1" applyBorder="1" applyAlignment="1">
      <alignment horizontal="center" vertical="center" wrapText="1"/>
    </xf>
    <xf numFmtId="0" fontId="6" fillId="15" borderId="14" xfId="1" applyFont="1" applyFill="1" applyBorder="1" applyAlignment="1">
      <alignment horizontal="center" vertical="center" wrapText="1"/>
    </xf>
    <xf numFmtId="0" fontId="16" fillId="14" borderId="22" xfId="1" applyFont="1" applyFill="1" applyBorder="1" applyAlignment="1">
      <alignment horizontal="left" vertical="center" wrapText="1"/>
    </xf>
    <xf numFmtId="0" fontId="16" fillId="14" borderId="22" xfId="1" applyFont="1" applyFill="1" applyBorder="1" applyAlignment="1">
      <alignment horizontal="center" vertical="center" wrapText="1"/>
    </xf>
    <xf numFmtId="0" fontId="2" fillId="14" borderId="22" xfId="1" applyFont="1" applyFill="1" applyBorder="1" applyAlignment="1">
      <alignment horizontal="left" vertical="center" wrapText="1"/>
    </xf>
    <xf numFmtId="0" fontId="19" fillId="0" borderId="0" xfId="0" applyFont="1"/>
    <xf numFmtId="0" fontId="6" fillId="2" borderId="2"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19" fillId="0" borderId="0" xfId="0" applyFont="1" applyAlignment="1">
      <alignment horizontal="center"/>
    </xf>
    <xf numFmtId="0" fontId="7" fillId="0" borderId="22" xfId="1" applyFont="1" applyBorder="1" applyAlignment="1">
      <alignment vertical="center" wrapText="1"/>
    </xf>
    <xf numFmtId="0" fontId="2" fillId="8" borderId="6" xfId="1" applyFont="1" applyFill="1" applyBorder="1" applyAlignment="1" applyProtection="1">
      <alignment vertical="center" wrapText="1"/>
      <protection locked="0"/>
    </xf>
    <xf numFmtId="176" fontId="2" fillId="8" borderId="7" xfId="1" applyNumberFormat="1" applyFont="1" applyFill="1" applyBorder="1" applyAlignment="1" applyProtection="1">
      <alignment vertical="center" wrapText="1"/>
      <protection locked="0"/>
    </xf>
    <xf numFmtId="0" fontId="2" fillId="8" borderId="0" xfId="1" applyFont="1" applyFill="1" applyAlignment="1" applyProtection="1">
      <alignment vertical="center" wrapText="1"/>
      <protection locked="0"/>
    </xf>
    <xf numFmtId="176" fontId="2" fillId="8" borderId="9" xfId="1" applyNumberFormat="1" applyFont="1" applyFill="1" applyBorder="1" applyAlignment="1" applyProtection="1">
      <alignment vertical="center" wrapText="1"/>
      <protection locked="0"/>
    </xf>
    <xf numFmtId="0" fontId="2" fillId="8" borderId="11" xfId="1" applyFont="1" applyFill="1" applyBorder="1" applyAlignment="1" applyProtection="1">
      <alignment vertical="center" wrapText="1"/>
      <protection locked="0"/>
    </xf>
    <xf numFmtId="176" fontId="2" fillId="8" borderId="12" xfId="1" applyNumberFormat="1" applyFont="1" applyFill="1" applyBorder="1" applyAlignment="1" applyProtection="1">
      <alignment vertical="center" wrapText="1"/>
      <protection locked="0"/>
    </xf>
    <xf numFmtId="0" fontId="3" fillId="4" borderId="0" xfId="1" applyFont="1" applyFill="1" applyAlignment="1">
      <alignment horizontal="center" vertical="center"/>
    </xf>
    <xf numFmtId="0" fontId="12" fillId="5" borderId="22" xfId="1" applyFont="1" applyFill="1" applyBorder="1" applyAlignment="1">
      <alignment horizontal="center" vertical="center" wrapText="1"/>
    </xf>
    <xf numFmtId="0" fontId="5" fillId="6" borderId="0" xfId="1" applyFont="1" applyFill="1" applyAlignment="1">
      <alignment horizontal="center" vertical="center"/>
    </xf>
    <xf numFmtId="0" fontId="7" fillId="7" borderId="22" xfId="1" applyFont="1" applyFill="1" applyBorder="1" applyAlignment="1">
      <alignment horizontal="center" vertical="center" wrapText="1"/>
    </xf>
    <xf numFmtId="0" fontId="7" fillId="5" borderId="14" xfId="1" applyFont="1" applyFill="1" applyBorder="1" applyAlignment="1">
      <alignment vertical="top" wrapText="1"/>
    </xf>
    <xf numFmtId="0" fontId="7" fillId="5" borderId="7" xfId="1" applyFont="1" applyFill="1" applyBorder="1" applyAlignment="1">
      <alignment vertical="top" wrapText="1"/>
    </xf>
    <xf numFmtId="0" fontId="7" fillId="5" borderId="1" xfId="1" applyFont="1" applyFill="1" applyBorder="1" applyAlignment="1">
      <alignment vertical="top" wrapText="1"/>
    </xf>
    <xf numFmtId="0" fontId="7" fillId="5" borderId="9" xfId="1" applyFont="1" applyFill="1" applyBorder="1" applyAlignment="1">
      <alignment vertical="top" wrapText="1"/>
    </xf>
    <xf numFmtId="0" fontId="7" fillId="5" borderId="18" xfId="1" applyFont="1" applyFill="1" applyBorder="1" applyAlignment="1">
      <alignment vertical="top" wrapText="1"/>
    </xf>
    <xf numFmtId="0" fontId="7" fillId="5" borderId="12" xfId="1" applyFont="1" applyFill="1" applyBorder="1" applyAlignment="1">
      <alignment vertical="top" wrapText="1"/>
    </xf>
    <xf numFmtId="0" fontId="0" fillId="0" borderId="1" xfId="0" applyBorder="1" applyAlignment="1">
      <alignment horizontal="center"/>
    </xf>
    <xf numFmtId="0" fontId="20" fillId="20" borderId="0" xfId="0" applyFont="1" applyFill="1" applyAlignment="1">
      <alignment horizontal="center" wrapText="1"/>
    </xf>
    <xf numFmtId="0" fontId="18" fillId="2" borderId="1" xfId="1" applyFont="1" applyFill="1" applyBorder="1" applyAlignment="1">
      <alignment horizontal="center" vertical="center"/>
    </xf>
    <xf numFmtId="0" fontId="9" fillId="5" borderId="2" xfId="1" applyFont="1" applyFill="1" applyBorder="1" applyAlignment="1">
      <alignment vertical="center" wrapText="1"/>
    </xf>
    <xf numFmtId="0" fontId="9" fillId="5" borderId="3" xfId="1" applyFont="1" applyFill="1" applyBorder="1" applyAlignment="1">
      <alignment vertical="center" wrapText="1"/>
    </xf>
    <xf numFmtId="0" fontId="9" fillId="5" borderId="4" xfId="1" applyFont="1" applyFill="1" applyBorder="1" applyAlignment="1">
      <alignment vertical="center" wrapText="1"/>
    </xf>
    <xf numFmtId="0" fontId="3" fillId="11" borderId="0" xfId="1" applyFont="1" applyFill="1" applyAlignment="1">
      <alignment horizontal="center" vertical="center"/>
    </xf>
    <xf numFmtId="0" fontId="16" fillId="12" borderId="22" xfId="1" applyFont="1" applyFill="1" applyBorder="1" applyAlignment="1">
      <alignment horizontal="center" vertical="center" wrapText="1"/>
    </xf>
    <xf numFmtId="0" fontId="13" fillId="13" borderId="22" xfId="1" applyFont="1" applyFill="1" applyBorder="1" applyAlignment="1">
      <alignment horizontal="center" vertical="center" wrapText="1"/>
    </xf>
    <xf numFmtId="176" fontId="13" fillId="13" borderId="22" xfId="1" applyNumberFormat="1" applyFont="1" applyFill="1" applyBorder="1" applyAlignment="1">
      <alignment horizontal="center" vertical="center" wrapText="1"/>
    </xf>
    <xf numFmtId="1" fontId="13" fillId="7" borderId="22" xfId="1" applyNumberFormat="1" applyFont="1" applyFill="1" applyBorder="1" applyAlignment="1">
      <alignment horizontal="center" vertical="center" wrapText="1"/>
    </xf>
    <xf numFmtId="0" fontId="9" fillId="14" borderId="22" xfId="1" applyFont="1" applyFill="1" applyBorder="1" applyAlignment="1">
      <alignment horizontal="center" vertical="center" wrapText="1"/>
    </xf>
    <xf numFmtId="176" fontId="9" fillId="14" borderId="22" xfId="1" applyNumberFormat="1" applyFont="1" applyFill="1" applyBorder="1" applyAlignment="1">
      <alignment horizontal="center" vertical="center" wrapText="1"/>
    </xf>
    <xf numFmtId="1" fontId="9" fillId="10" borderId="22" xfId="1" applyNumberFormat="1" applyFont="1" applyFill="1" applyBorder="1" applyAlignment="1">
      <alignment horizontal="center" vertical="center" wrapText="1"/>
    </xf>
    <xf numFmtId="0" fontId="6" fillId="21" borderId="22" xfId="1" applyFont="1" applyFill="1" applyBorder="1" applyAlignment="1">
      <alignment horizontal="center" vertical="center" wrapText="1"/>
    </xf>
    <xf numFmtId="1" fontId="14" fillId="7" borderId="22" xfId="1" applyNumberFormat="1" applyFont="1" applyFill="1" applyBorder="1" applyAlignment="1">
      <alignment horizontal="center" vertical="center" wrapText="1"/>
    </xf>
    <xf numFmtId="9" fontId="13" fillId="7" borderId="22" xfId="1" applyNumberFormat="1" applyFont="1" applyFill="1" applyBorder="1" applyAlignment="1">
      <alignment horizontal="center" vertical="center" wrapText="1"/>
    </xf>
    <xf numFmtId="9" fontId="13" fillId="13" borderId="22" xfId="1" applyNumberFormat="1" applyFont="1" applyFill="1" applyBorder="1" applyAlignment="1">
      <alignment horizontal="center" vertical="center" wrapText="1"/>
    </xf>
    <xf numFmtId="0" fontId="8" fillId="16" borderId="16" xfId="1" applyFont="1" applyFill="1" applyBorder="1" applyAlignment="1">
      <alignment horizontal="center" vertical="center" wrapText="1"/>
    </xf>
    <xf numFmtId="9" fontId="13" fillId="17" borderId="23" xfId="1" applyNumberFormat="1" applyFont="1" applyFill="1" applyBorder="1" applyAlignment="1">
      <alignment horizontal="center" vertical="center" wrapText="1"/>
    </xf>
    <xf numFmtId="0" fontId="8" fillId="16" borderId="17" xfId="1" applyFont="1" applyFill="1" applyBorder="1" applyAlignment="1">
      <alignment horizontal="center" vertical="center" wrapText="1"/>
    </xf>
    <xf numFmtId="0" fontId="8" fillId="16" borderId="1" xfId="1" applyFont="1" applyFill="1" applyBorder="1" applyAlignment="1">
      <alignment horizontal="center" vertical="center" wrapText="1"/>
    </xf>
    <xf numFmtId="0" fontId="8" fillId="16" borderId="2" xfId="1" applyFont="1" applyFill="1" applyBorder="1" applyAlignment="1">
      <alignment horizontal="center" vertical="center" wrapText="1"/>
    </xf>
    <xf numFmtId="9" fontId="13" fillId="17" borderId="19" xfId="1" applyNumberFormat="1" applyFont="1" applyFill="1" applyBorder="1" applyAlignment="1">
      <alignment horizontal="center" vertical="center" wrapText="1"/>
    </xf>
    <xf numFmtId="0" fontId="8" fillId="16" borderId="4" xfId="1" applyFont="1" applyFill="1" applyBorder="1" applyAlignment="1">
      <alignment horizontal="center" vertical="center" wrapText="1"/>
    </xf>
    <xf numFmtId="0" fontId="8" fillId="16" borderId="11" xfId="1" applyFont="1" applyFill="1" applyBorder="1" applyAlignment="1">
      <alignment horizontal="center" vertical="center" wrapText="1"/>
    </xf>
    <xf numFmtId="0" fontId="8" fillId="16" borderId="12" xfId="1" applyFont="1" applyFill="1" applyBorder="1" applyAlignment="1">
      <alignment horizontal="center" vertical="center" wrapText="1"/>
    </xf>
    <xf numFmtId="0" fontId="6" fillId="15" borderId="15" xfId="1" applyFont="1" applyFill="1" applyBorder="1" applyAlignment="1">
      <alignment horizontal="center" vertical="center" wrapText="1"/>
    </xf>
    <xf numFmtId="0" fontId="6" fillId="15" borderId="14" xfId="1" applyFont="1" applyFill="1" applyBorder="1" applyAlignment="1">
      <alignment horizontal="center" vertical="center" wrapText="1"/>
    </xf>
    <xf numFmtId="0" fontId="6" fillId="15" borderId="13" xfId="1" applyFont="1" applyFill="1" applyBorder="1" applyAlignment="1">
      <alignment horizontal="center" vertical="center" wrapText="1"/>
    </xf>
    <xf numFmtId="0" fontId="16" fillId="14" borderId="22" xfId="1" applyFont="1" applyFill="1" applyBorder="1" applyAlignment="1">
      <alignment horizontal="left" vertical="center" wrapText="1"/>
    </xf>
    <xf numFmtId="0" fontId="2" fillId="14" borderId="13" xfId="1" applyFont="1" applyFill="1" applyBorder="1" applyAlignment="1">
      <alignment horizontal="center"/>
    </xf>
    <xf numFmtId="0" fontId="2" fillId="14" borderId="14" xfId="1" applyFont="1" applyFill="1" applyBorder="1" applyAlignment="1">
      <alignment horizontal="center"/>
    </xf>
    <xf numFmtId="0" fontId="2" fillId="14" borderId="16" xfId="1" applyFont="1" applyFill="1" applyBorder="1" applyAlignment="1">
      <alignment horizontal="center"/>
    </xf>
    <xf numFmtId="0" fontId="2" fillId="14" borderId="1" xfId="1" applyFont="1" applyFill="1" applyBorder="1" applyAlignment="1">
      <alignment horizontal="center"/>
    </xf>
    <xf numFmtId="0" fontId="6" fillId="11" borderId="0" xfId="1" applyFont="1" applyFill="1" applyAlignment="1">
      <alignment horizontal="left" vertical="center" wrapText="1"/>
    </xf>
    <xf numFmtId="0" fontId="16" fillId="5" borderId="0" xfId="1" applyFont="1" applyFill="1" applyAlignment="1">
      <alignment horizontal="center" vertical="center" wrapText="1"/>
    </xf>
    <xf numFmtId="0" fontId="16" fillId="5" borderId="0" xfId="1" applyFont="1" applyFill="1" applyAlignment="1">
      <alignment vertical="center" wrapText="1"/>
    </xf>
    <xf numFmtId="0" fontId="4" fillId="7" borderId="5" xfId="1" applyFont="1" applyFill="1" applyBorder="1" applyAlignment="1">
      <alignment vertical="top" wrapText="1"/>
    </xf>
    <xf numFmtId="0" fontId="4" fillId="7" borderId="6" xfId="1" applyFont="1" applyFill="1" applyBorder="1" applyAlignment="1">
      <alignment vertical="top" wrapText="1"/>
    </xf>
    <xf numFmtId="0" fontId="4" fillId="7" borderId="7" xfId="1" applyFont="1" applyFill="1" applyBorder="1" applyAlignment="1">
      <alignment vertical="top" wrapText="1"/>
    </xf>
    <xf numFmtId="0" fontId="4" fillId="7" borderId="8" xfId="1" applyFont="1" applyFill="1" applyBorder="1" applyAlignment="1">
      <alignment vertical="top" wrapText="1"/>
    </xf>
    <xf numFmtId="0" fontId="4" fillId="7" borderId="0" xfId="1" applyFont="1" applyFill="1" applyAlignment="1">
      <alignment vertical="top" wrapText="1"/>
    </xf>
    <xf numFmtId="0" fontId="4" fillId="7" borderId="9" xfId="1" applyFont="1" applyFill="1" applyBorder="1" applyAlignment="1">
      <alignment vertical="top" wrapText="1"/>
    </xf>
    <xf numFmtId="0" fontId="4" fillId="7" borderId="10" xfId="1" applyFont="1" applyFill="1" applyBorder="1" applyAlignment="1">
      <alignment vertical="top" wrapText="1"/>
    </xf>
    <xf numFmtId="0" fontId="4" fillId="7" borderId="11" xfId="1" applyFont="1" applyFill="1" applyBorder="1" applyAlignment="1">
      <alignment vertical="top" wrapText="1"/>
    </xf>
    <xf numFmtId="0" fontId="4" fillId="7" borderId="12" xfId="1" applyFont="1" applyFill="1" applyBorder="1" applyAlignment="1">
      <alignment vertical="top" wrapText="1"/>
    </xf>
    <xf numFmtId="0" fontId="7" fillId="8" borderId="22" xfId="1" applyFont="1" applyFill="1" applyBorder="1" applyAlignment="1" applyProtection="1">
      <alignment horizontal="center" vertical="center" wrapText="1"/>
      <protection locked="0"/>
    </xf>
    <xf numFmtId="0" fontId="2" fillId="8" borderId="22" xfId="1" applyFont="1" applyFill="1" applyBorder="1" applyAlignment="1" applyProtection="1">
      <alignment horizontal="center" vertical="center" wrapText="1"/>
      <protection locked="0"/>
    </xf>
    <xf numFmtId="176" fontId="7" fillId="8" borderId="22" xfId="1" applyNumberFormat="1" applyFont="1" applyFill="1" applyBorder="1" applyAlignment="1" applyProtection="1">
      <alignment horizontal="center" vertical="center" wrapText="1"/>
    </xf>
  </cellXfs>
  <cellStyles count="2">
    <cellStyle name="Normal" xfId="1" xr:uid="{00000000-0005-0000-0000-000000000000}"/>
    <cellStyle name="標準" xfId="0" builtinId="0"/>
  </cellStyles>
  <dxfs count="16">
    <dxf>
      <font>
        <b/>
        <color rgb="FFC66A18"/>
      </font>
      <fill>
        <patternFill>
          <bgColor rgb="FFFFF3E0"/>
        </patternFill>
      </fill>
    </dxf>
    <dxf>
      <font>
        <b/>
        <color rgb="FF2E7D32"/>
      </font>
      <fill>
        <patternFill>
          <bgColor rgb="FFE8F5E9"/>
        </patternFill>
      </fill>
    </dxf>
    <dxf>
      <font>
        <b/>
        <color rgb="FFC66A18"/>
      </font>
      <fill>
        <patternFill>
          <bgColor rgb="FFFFF3E0"/>
        </patternFill>
      </fill>
    </dxf>
    <dxf>
      <font>
        <b/>
        <color rgb="FF2E7D32"/>
      </font>
      <fill>
        <patternFill>
          <bgColor rgb="FFE8F5E9"/>
        </patternFill>
      </fill>
    </dxf>
    <dxf>
      <font>
        <b/>
        <color rgb="FF2E7D32"/>
      </font>
      <fill>
        <patternFill>
          <bgColor rgb="FFE8F5E9"/>
        </patternFill>
      </fill>
    </dxf>
    <dxf>
      <font>
        <b/>
        <color rgb="FFC62828"/>
      </font>
      <fill>
        <patternFill>
          <bgColor rgb="FFFDECEC"/>
        </patternFill>
      </fill>
    </dxf>
    <dxf>
      <font>
        <b/>
        <color rgb="FFC62828"/>
      </font>
      <fill>
        <patternFill>
          <bgColor rgb="FFFDECEC"/>
        </patternFill>
      </fill>
    </dxf>
    <dxf>
      <font>
        <b/>
        <color rgb="FFC66A18"/>
      </font>
      <fill>
        <patternFill>
          <bgColor rgb="FFFFF3E0"/>
        </patternFill>
      </fill>
    </dxf>
    <dxf>
      <font>
        <b/>
        <color rgb="FFC62828"/>
      </font>
      <fill>
        <patternFill>
          <bgColor rgb="FFFDECEC"/>
        </patternFill>
      </fill>
    </dxf>
    <dxf>
      <font>
        <b/>
        <color rgb="FFC66A18"/>
      </font>
      <fill>
        <patternFill>
          <bgColor rgb="FFFFF3E0"/>
        </patternFill>
      </fill>
    </dxf>
    <dxf>
      <font>
        <b/>
        <color rgb="FFC62828"/>
      </font>
      <fill>
        <patternFill>
          <bgColor rgb="FFFDECEC"/>
        </patternFill>
      </fill>
    </dxf>
    <dxf>
      <font>
        <b/>
        <color rgb="FFC66A18"/>
      </font>
      <fill>
        <patternFill>
          <bgColor rgb="FFFFF3E0"/>
        </patternFill>
      </fill>
    </dxf>
    <dxf>
      <font>
        <b/>
        <color rgb="FF6B7280"/>
      </font>
      <fill>
        <patternFill>
          <bgColor rgb="FFEEEEEE"/>
        </patternFill>
      </fill>
    </dxf>
    <dxf>
      <font>
        <b/>
        <color rgb="FFC66A18"/>
      </font>
      <fill>
        <patternFill>
          <bgColor rgb="FFFFF3E0"/>
        </patternFill>
      </fill>
    </dxf>
    <dxf>
      <font>
        <b/>
        <color rgb="FFC62828"/>
      </font>
      <fill>
        <patternFill>
          <bgColor rgb="FFFDECEC"/>
        </patternFill>
      </fill>
    </dxf>
    <dxf>
      <font>
        <b/>
        <color rgb="FF2E7D32"/>
      </font>
      <fill>
        <patternFill>
          <bgColor rgb="FFE8F5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tabSelected="1" topLeftCell="C1" zoomScaleNormal="100" workbookViewId="0">
      <selection activeCell="G13" sqref="G13"/>
    </sheetView>
  </sheetViews>
  <sheetFormatPr defaultRowHeight="14"/>
  <cols>
    <col min="1" max="1" width="6" customWidth="1"/>
    <col min="2" max="2" width="18" customWidth="1"/>
    <col min="3" max="3" width="45" customWidth="1"/>
    <col min="4" max="5" width="10" customWidth="1"/>
    <col min="6" max="6" width="11" customWidth="1"/>
    <col min="7" max="7" width="50" customWidth="1"/>
    <col min="8" max="8" width="22" customWidth="1"/>
  </cols>
  <sheetData>
    <row r="1" spans="1:8" ht="38" customHeight="1">
      <c r="A1" s="51" t="s">
        <v>0</v>
      </c>
      <c r="B1" s="51"/>
      <c r="C1" s="51"/>
      <c r="D1" s="51"/>
      <c r="E1" s="51"/>
      <c r="F1" s="51"/>
      <c r="G1" s="51"/>
      <c r="H1" s="51"/>
    </row>
    <row r="2" spans="1:8" ht="31.5" customHeight="1">
      <c r="A2" s="52" t="s">
        <v>1</v>
      </c>
      <c r="B2" s="52"/>
      <c r="C2" s="52"/>
      <c r="D2" s="52"/>
      <c r="E2" s="52"/>
      <c r="F2" s="52"/>
      <c r="G2" s="52"/>
      <c r="H2" s="52"/>
    </row>
    <row r="3" spans="1:8" ht="26.5" customHeight="1">
      <c r="A3" s="53" t="s">
        <v>2</v>
      </c>
      <c r="B3" s="53"/>
      <c r="C3" s="53"/>
      <c r="D3" s="53"/>
      <c r="E3" s="53"/>
      <c r="F3" s="53"/>
      <c r="G3" s="53"/>
      <c r="H3" s="53"/>
    </row>
    <row r="4" spans="1:8" ht="20" customHeight="1">
      <c r="A4" s="54" t="s">
        <v>3</v>
      </c>
      <c r="B4" s="54"/>
      <c r="C4" s="108"/>
      <c r="D4" s="108"/>
      <c r="E4" s="108"/>
      <c r="F4" s="108"/>
      <c r="G4" s="55" t="s">
        <v>168</v>
      </c>
      <c r="H4" s="56"/>
    </row>
    <row r="5" spans="1:8" ht="20" customHeight="1">
      <c r="A5" s="54" t="s">
        <v>4</v>
      </c>
      <c r="B5" s="54"/>
      <c r="C5" s="108"/>
      <c r="D5" s="108"/>
      <c r="E5" s="108"/>
      <c r="F5" s="108"/>
      <c r="G5" s="57"/>
      <c r="H5" s="58"/>
    </row>
    <row r="6" spans="1:8" ht="20" customHeight="1">
      <c r="A6" s="54" t="s">
        <v>5</v>
      </c>
      <c r="B6" s="54"/>
      <c r="C6" s="108"/>
      <c r="D6" s="108"/>
      <c r="E6" s="108"/>
      <c r="F6" s="108"/>
      <c r="G6" s="57"/>
      <c r="H6" s="58"/>
    </row>
    <row r="7" spans="1:8" ht="20" customHeight="1">
      <c r="A7" s="54" t="s">
        <v>6</v>
      </c>
      <c r="B7" s="54"/>
      <c r="C7" s="108"/>
      <c r="D7" s="108"/>
      <c r="E7" s="108"/>
      <c r="F7" s="108"/>
      <c r="G7" s="57"/>
      <c r="H7" s="58"/>
    </row>
    <row r="8" spans="1:8" ht="20" customHeight="1">
      <c r="A8" s="54" t="s">
        <v>7</v>
      </c>
      <c r="B8" s="54"/>
      <c r="C8" s="110">
        <f ca="1">TODAY()</f>
        <v>46279</v>
      </c>
      <c r="D8" s="110"/>
      <c r="E8" s="110"/>
      <c r="F8" s="110"/>
      <c r="G8" s="59"/>
      <c r="H8" s="60"/>
    </row>
    <row r="9" spans="1:8">
      <c r="A9" s="61"/>
      <c r="B9" s="61"/>
      <c r="C9" s="61"/>
      <c r="D9" s="61"/>
      <c r="E9" s="61"/>
      <c r="F9" s="61"/>
      <c r="G9" s="61"/>
      <c r="H9" s="61"/>
    </row>
    <row r="10" spans="1:8" ht="18.649999999999999" customHeight="1">
      <c r="A10" s="21" t="s">
        <v>8</v>
      </c>
      <c r="B10" s="21" t="s">
        <v>9</v>
      </c>
      <c r="C10" s="21" t="s">
        <v>10</v>
      </c>
      <c r="D10" s="21" t="s">
        <v>11</v>
      </c>
      <c r="E10" s="21" t="s">
        <v>12</v>
      </c>
      <c r="F10" s="21" t="s">
        <v>13</v>
      </c>
      <c r="G10" s="21" t="s">
        <v>14</v>
      </c>
      <c r="H10" s="21" t="s">
        <v>15</v>
      </c>
    </row>
    <row r="11" spans="1:8" ht="33">
      <c r="A11" s="22">
        <v>1</v>
      </c>
      <c r="B11" s="23" t="s">
        <v>16</v>
      </c>
      <c r="C11" s="23" t="s">
        <v>155</v>
      </c>
      <c r="D11" s="109"/>
      <c r="E11" s="22" t="s">
        <v>18</v>
      </c>
      <c r="F11" s="24" t="str">
        <f t="shared" ref="F11:F30" si="0">IF(AND($C$6="専属",A11&gt;=16),"対象外",IF(D11="はい","適切",IF(D11="いいえ","要改善","未回答")))</f>
        <v>未回答</v>
      </c>
      <c r="G11" s="25" t="str">
        <f>IF(F11="要改善",'04_マスタ・説明'!E2,IF(F11="適切","現状を維持し、定期的に実効性を確認してください。",""))</f>
        <v/>
      </c>
      <c r="H11" s="44" t="s">
        <v>19</v>
      </c>
    </row>
    <row r="12" spans="1:8" ht="33">
      <c r="A12" s="22">
        <v>2</v>
      </c>
      <c r="B12" s="23" t="s">
        <v>16</v>
      </c>
      <c r="C12" s="23" t="s">
        <v>146</v>
      </c>
      <c r="D12" s="109"/>
      <c r="E12" s="22" t="s">
        <v>18</v>
      </c>
      <c r="F12" s="24" t="str">
        <f t="shared" si="0"/>
        <v>未回答</v>
      </c>
      <c r="G12" s="25"/>
      <c r="H12" s="44" t="s">
        <v>19</v>
      </c>
    </row>
    <row r="13" spans="1:8" ht="33">
      <c r="A13" s="22">
        <v>3</v>
      </c>
      <c r="B13" s="23" t="s">
        <v>21</v>
      </c>
      <c r="C13" s="23" t="s">
        <v>154</v>
      </c>
      <c r="D13" s="109"/>
      <c r="E13" s="22" t="s">
        <v>166</v>
      </c>
      <c r="F13" s="24" t="str">
        <f t="shared" si="0"/>
        <v>未回答</v>
      </c>
      <c r="G13" s="25" t="str">
        <f>IF(F13="要改善",'04_マスタ・説明'!E4,IF(F13="適切","現状を維持し、定期的に実効性を確認してください。",""))</f>
        <v/>
      </c>
      <c r="H13" s="44" t="s">
        <v>23</v>
      </c>
    </row>
    <row r="14" spans="1:8" ht="33">
      <c r="A14" s="22">
        <v>4</v>
      </c>
      <c r="B14" s="23" t="s">
        <v>24</v>
      </c>
      <c r="C14" s="23" t="s">
        <v>153</v>
      </c>
      <c r="D14" s="109"/>
      <c r="E14" s="22" t="s">
        <v>18</v>
      </c>
      <c r="F14" s="24" t="str">
        <f t="shared" si="0"/>
        <v>未回答</v>
      </c>
      <c r="G14" s="25" t="str">
        <f>IF(F14="要改善",'04_マスタ・説明'!E5,IF(F14="適切","現状を維持し、定期的に実効性を確認してください。",""))</f>
        <v/>
      </c>
      <c r="H14" s="44" t="s">
        <v>23</v>
      </c>
    </row>
    <row r="15" spans="1:8" ht="33">
      <c r="A15" s="22">
        <v>5</v>
      </c>
      <c r="B15" s="23" t="s">
        <v>24</v>
      </c>
      <c r="C15" s="23" t="s">
        <v>152</v>
      </c>
      <c r="D15" s="109"/>
      <c r="E15" s="22" t="s">
        <v>27</v>
      </c>
      <c r="F15" s="24" t="str">
        <f t="shared" si="0"/>
        <v>未回答</v>
      </c>
      <c r="G15" s="25" t="str">
        <f>IF(F15="要改善",'04_マスタ・説明'!E6,IF(F15="適切","現状を維持し、定期的に実効性を確認してください。",""))</f>
        <v/>
      </c>
      <c r="H15" s="44" t="s">
        <v>23</v>
      </c>
    </row>
    <row r="16" spans="1:8" ht="49.5">
      <c r="A16" s="22">
        <v>6</v>
      </c>
      <c r="B16" s="23" t="s">
        <v>28</v>
      </c>
      <c r="C16" s="23" t="s">
        <v>151</v>
      </c>
      <c r="D16" s="109"/>
      <c r="E16" s="22" t="s">
        <v>27</v>
      </c>
      <c r="F16" s="24" t="str">
        <f t="shared" si="0"/>
        <v>未回答</v>
      </c>
      <c r="G16" s="25" t="str">
        <f>IF(F16="要改善",'04_マスタ・説明'!E7,IF(F16="適切","現状を維持し、定期的に実効性を確認してください。",""))</f>
        <v/>
      </c>
      <c r="H16" s="44" t="s">
        <v>19</v>
      </c>
    </row>
    <row r="17" spans="1:8" ht="33">
      <c r="A17" s="22">
        <v>7</v>
      </c>
      <c r="B17" s="23" t="s">
        <v>30</v>
      </c>
      <c r="C17" s="23" t="s">
        <v>150</v>
      </c>
      <c r="D17" s="109"/>
      <c r="E17" s="22" t="s">
        <v>27</v>
      </c>
      <c r="F17" s="24" t="str">
        <f t="shared" si="0"/>
        <v>未回答</v>
      </c>
      <c r="G17" s="25" t="str">
        <f>IF(F17="要改善",'04_マスタ・説明'!E8,IF(F17="適切","現状を維持し、定期的に実効性を確認してください。",""))</f>
        <v/>
      </c>
      <c r="H17" s="44" t="s">
        <v>19</v>
      </c>
    </row>
    <row r="18" spans="1:8" ht="33">
      <c r="A18" s="22">
        <v>8</v>
      </c>
      <c r="B18" s="23" t="s">
        <v>32</v>
      </c>
      <c r="C18" s="23" t="s">
        <v>147</v>
      </c>
      <c r="D18" s="109"/>
      <c r="E18" s="22" t="s">
        <v>18</v>
      </c>
      <c r="F18" s="24" t="str">
        <f t="shared" si="0"/>
        <v>未回答</v>
      </c>
      <c r="G18" s="25" t="str">
        <f>IF(F18="要改善",'04_マスタ・説明'!E9,IF(F18="適切","現状を維持し、定期的に実効性を確認してください。",""))</f>
        <v/>
      </c>
      <c r="H18" s="44" t="s">
        <v>34</v>
      </c>
    </row>
    <row r="19" spans="1:8" ht="33">
      <c r="A19" s="22">
        <v>9</v>
      </c>
      <c r="B19" s="23" t="s">
        <v>35</v>
      </c>
      <c r="C19" s="23" t="s">
        <v>148</v>
      </c>
      <c r="D19" s="109"/>
      <c r="E19" s="22" t="s">
        <v>18</v>
      </c>
      <c r="F19" s="24" t="str">
        <f t="shared" si="0"/>
        <v>未回答</v>
      </c>
      <c r="G19" s="25" t="str">
        <f>IF(F19="要改善",'04_マスタ・説明'!E10,IF(F19="適切","現状を維持し、定期的に実効性を確認してください。",""))</f>
        <v/>
      </c>
      <c r="H19" s="44" t="s">
        <v>37</v>
      </c>
    </row>
    <row r="20" spans="1:8" ht="33">
      <c r="A20" s="22">
        <v>10</v>
      </c>
      <c r="B20" s="23" t="s">
        <v>35</v>
      </c>
      <c r="C20" s="23" t="s">
        <v>149</v>
      </c>
      <c r="D20" s="109"/>
      <c r="E20" s="22" t="s">
        <v>18</v>
      </c>
      <c r="F20" s="24" t="str">
        <f t="shared" si="0"/>
        <v>未回答</v>
      </c>
      <c r="G20" s="25" t="str">
        <f>IF(F20="要改善",'04_マスタ・説明'!E11,IF(F20="適切","現状を維持し、定期的に実効性を確認してください。",""))</f>
        <v/>
      </c>
      <c r="H20" s="44" t="s">
        <v>37</v>
      </c>
    </row>
    <row r="21" spans="1:8" ht="33">
      <c r="A21" s="22">
        <v>11</v>
      </c>
      <c r="B21" s="23" t="s">
        <v>39</v>
      </c>
      <c r="C21" s="23" t="s">
        <v>156</v>
      </c>
      <c r="D21" s="109"/>
      <c r="E21" s="22" t="s">
        <v>27</v>
      </c>
      <c r="F21" s="24" t="str">
        <f t="shared" si="0"/>
        <v>未回答</v>
      </c>
      <c r="G21" s="25" t="str">
        <f>IF(F21="要改善",'04_マスタ・説明'!E12,IF(F21="適切","現状を維持し、定期的に実効性を確認してください。",""))</f>
        <v/>
      </c>
      <c r="H21" s="44" t="s">
        <v>41</v>
      </c>
    </row>
    <row r="22" spans="1:8" ht="49.5">
      <c r="A22" s="22">
        <v>12</v>
      </c>
      <c r="B22" s="23" t="s">
        <v>42</v>
      </c>
      <c r="C22" s="23" t="s">
        <v>157</v>
      </c>
      <c r="D22" s="109"/>
      <c r="E22" s="22" t="s">
        <v>44</v>
      </c>
      <c r="F22" s="24" t="str">
        <f t="shared" si="0"/>
        <v>未回答</v>
      </c>
      <c r="G22" s="25" t="str">
        <f>IF(F22="要改善",'04_マスタ・説明'!E13,IF(F22="適切","現状を維持し、定期的に実効性を確認してください。",""))</f>
        <v/>
      </c>
      <c r="H22" s="44" t="s">
        <v>45</v>
      </c>
    </row>
    <row r="23" spans="1:8" ht="33">
      <c r="A23" s="22">
        <v>13</v>
      </c>
      <c r="B23" s="23" t="s">
        <v>46</v>
      </c>
      <c r="C23" s="23" t="s">
        <v>158</v>
      </c>
      <c r="D23" s="109"/>
      <c r="E23" s="22" t="s">
        <v>44</v>
      </c>
      <c r="F23" s="24" t="str">
        <f t="shared" si="0"/>
        <v>未回答</v>
      </c>
      <c r="G23" s="25" t="str">
        <f>IF(F23="要改善",'04_マスタ・説明'!E14,IF(F23="適切","現状を維持し、定期的に実効性を確認してください。",""))</f>
        <v/>
      </c>
      <c r="H23" s="44" t="s">
        <v>48</v>
      </c>
    </row>
    <row r="24" spans="1:8" ht="33">
      <c r="A24" s="22">
        <v>14</v>
      </c>
      <c r="B24" s="23" t="s">
        <v>49</v>
      </c>
      <c r="C24" s="23" t="s">
        <v>159</v>
      </c>
      <c r="D24" s="109"/>
      <c r="E24" s="22" t="s">
        <v>27</v>
      </c>
      <c r="F24" s="24" t="str">
        <f t="shared" si="0"/>
        <v>未回答</v>
      </c>
      <c r="G24" s="25" t="str">
        <f>IF(F24="要改善",'04_マスタ・説明'!E15,IF(F24="適切","現状を維持し、定期的に実効性を確認してください。",""))</f>
        <v/>
      </c>
      <c r="H24" s="44" t="s">
        <v>19</v>
      </c>
    </row>
    <row r="25" spans="1:8" ht="33">
      <c r="A25" s="22">
        <v>15</v>
      </c>
      <c r="B25" s="23" t="s">
        <v>51</v>
      </c>
      <c r="C25" s="23" t="s">
        <v>160</v>
      </c>
      <c r="D25" s="109"/>
      <c r="E25" s="22" t="s">
        <v>44</v>
      </c>
      <c r="F25" s="24" t="str">
        <f t="shared" si="0"/>
        <v>未回答</v>
      </c>
      <c r="G25" s="25" t="str">
        <f>IF(F25="要改善",'04_マスタ・説明'!E16,IF(F25="適切","現状を維持し、定期的に実効性を確認してください。",""))</f>
        <v/>
      </c>
      <c r="H25" s="44" t="s">
        <v>53</v>
      </c>
    </row>
    <row r="26" spans="1:8" ht="33">
      <c r="A26" s="22">
        <v>16</v>
      </c>
      <c r="B26" s="23" t="s">
        <v>54</v>
      </c>
      <c r="C26" s="23" t="s">
        <v>161</v>
      </c>
      <c r="D26" s="109"/>
      <c r="E26" s="22" t="s">
        <v>18</v>
      </c>
      <c r="F26" s="24" t="str">
        <f t="shared" si="0"/>
        <v>未回答</v>
      </c>
      <c r="G26" s="25" t="str">
        <f>IF(F26="要改善",'04_マスタ・説明'!E17,IF(F26="適切","現状を維持し、定期的に実効性を確認してください。",""))</f>
        <v/>
      </c>
      <c r="H26" s="44" t="s">
        <v>56</v>
      </c>
    </row>
    <row r="27" spans="1:8" ht="33">
      <c r="A27" s="22">
        <v>17</v>
      </c>
      <c r="B27" s="23" t="s">
        <v>54</v>
      </c>
      <c r="C27" s="23" t="s">
        <v>162</v>
      </c>
      <c r="D27" s="109"/>
      <c r="E27" s="22" t="s">
        <v>18</v>
      </c>
      <c r="F27" s="24" t="str">
        <f t="shared" si="0"/>
        <v>未回答</v>
      </c>
      <c r="G27" s="25" t="str">
        <f>IF(F27="要改善",'04_マスタ・説明'!E18,IF(F27="適切","現状を維持し、定期的に実効性を確認してください。",""))</f>
        <v/>
      </c>
      <c r="H27" s="44" t="s">
        <v>56</v>
      </c>
    </row>
    <row r="28" spans="1:8" ht="33">
      <c r="A28" s="22">
        <v>18</v>
      </c>
      <c r="B28" s="23" t="s">
        <v>54</v>
      </c>
      <c r="C28" s="23" t="s">
        <v>163</v>
      </c>
      <c r="D28" s="109"/>
      <c r="E28" s="22" t="s">
        <v>18</v>
      </c>
      <c r="F28" s="24" t="str">
        <f t="shared" si="0"/>
        <v>未回答</v>
      </c>
      <c r="G28" s="25" t="str">
        <f>IF(F28="要改善",'04_マスタ・説明'!E19,IF(F28="適切","現状を維持し、定期的に実効性を確認してください。",""))</f>
        <v/>
      </c>
      <c r="H28" s="44" t="s">
        <v>56</v>
      </c>
    </row>
    <row r="29" spans="1:8" ht="33">
      <c r="A29" s="22">
        <v>19</v>
      </c>
      <c r="B29" s="23" t="s">
        <v>54</v>
      </c>
      <c r="C29" s="23" t="s">
        <v>164</v>
      </c>
      <c r="D29" s="109"/>
      <c r="E29" s="22" t="s">
        <v>18</v>
      </c>
      <c r="F29" s="24" t="str">
        <f t="shared" si="0"/>
        <v>未回答</v>
      </c>
      <c r="G29" s="25" t="str">
        <f>IF(F29="要改善",'04_マスタ・説明'!E20,IF(F29="適切","現状を維持し、定期的に実効性を確認してください。",""))</f>
        <v/>
      </c>
      <c r="H29" s="44" t="s">
        <v>56</v>
      </c>
    </row>
    <row r="30" spans="1:8" ht="33">
      <c r="A30" s="22">
        <v>20</v>
      </c>
      <c r="B30" s="23" t="s">
        <v>54</v>
      </c>
      <c r="C30" s="23" t="s">
        <v>165</v>
      </c>
      <c r="D30" s="109"/>
      <c r="E30" s="22" t="s">
        <v>18</v>
      </c>
      <c r="F30" s="24" t="str">
        <f t="shared" si="0"/>
        <v>未回答</v>
      </c>
      <c r="G30" s="25" t="str">
        <f>IF(F30="要改善",'04_マスタ・説明'!E21,IF(F30="適切","現状を維持し、定期的に実効性を確認してください。",""))</f>
        <v/>
      </c>
      <c r="H30" s="44" t="s">
        <v>56</v>
      </c>
    </row>
    <row r="32" spans="1:8" s="39" customFormat="1" ht="24.5" customHeight="1">
      <c r="A32" s="64" t="s">
        <v>61</v>
      </c>
      <c r="B32" s="65"/>
      <c r="C32" s="65" t="str">
        <f>COUNTIF(F11:F30,"未回答")&amp;" 件 未回答"</f>
        <v>20 件 未回答</v>
      </c>
      <c r="D32" s="65"/>
      <c r="E32" s="65" t="str">
        <f>IF(COUNTIF(F11:F30,"未回答")=0,"診断完了：結果シートをご確認ください","未回答の質問があります")</f>
        <v>未回答の質問があります</v>
      </c>
      <c r="F32" s="65"/>
      <c r="G32" s="65"/>
      <c r="H32" s="66"/>
    </row>
    <row r="34" spans="2:6" ht="32" customHeight="1">
      <c r="B34" s="63" t="str">
        <f>HYPERLINK("#'02_診断結果'!A1","▶ 診断結果を見る")</f>
        <v>▶ 診断結果を見る</v>
      </c>
      <c r="C34" s="63"/>
      <c r="D34" s="63"/>
      <c r="E34" s="63"/>
      <c r="F34" s="63"/>
    </row>
    <row r="35" spans="2:6" ht="7" customHeight="1"/>
    <row r="36" spans="2:6" ht="37" customHeight="1">
      <c r="B36" s="62" t="s">
        <v>167</v>
      </c>
      <c r="C36" s="62"/>
      <c r="D36" s="62"/>
      <c r="E36" s="62"/>
      <c r="F36" s="62"/>
    </row>
  </sheetData>
  <sheetProtection sheet="1" objects="1" scenarios="1"/>
  <mergeCells count="20">
    <mergeCell ref="B36:F36"/>
    <mergeCell ref="B34:F34"/>
    <mergeCell ref="A32:B32"/>
    <mergeCell ref="C32:D32"/>
    <mergeCell ref="E32:H32"/>
    <mergeCell ref="A9:H9"/>
    <mergeCell ref="A6:B6"/>
    <mergeCell ref="A7:B7"/>
    <mergeCell ref="A8:B8"/>
    <mergeCell ref="C4:F4"/>
    <mergeCell ref="C5:F5"/>
    <mergeCell ref="C6:F6"/>
    <mergeCell ref="C7:F7"/>
    <mergeCell ref="C8:F8"/>
    <mergeCell ref="A1:H1"/>
    <mergeCell ref="A2:H2"/>
    <mergeCell ref="A3:H3"/>
    <mergeCell ref="A4:B4"/>
    <mergeCell ref="A5:B5"/>
    <mergeCell ref="G4:H8"/>
  </mergeCells>
  <phoneticPr fontId="11"/>
  <conditionalFormatting sqref="F11:F30">
    <cfRule type="expression" dxfId="15" priority="1">
      <formula>F11="適切"</formula>
    </cfRule>
    <cfRule type="expression" dxfId="14" priority="2">
      <formula>F11="要改善"</formula>
    </cfRule>
    <cfRule type="expression" dxfId="13" priority="3">
      <formula>F11="未回答"</formula>
    </cfRule>
    <cfRule type="expression" dxfId="12" priority="4">
      <formula>F11="対象外"</formula>
    </cfRule>
  </conditionalFormatting>
  <dataValidations count="4">
    <dataValidation type="list" sqref="C5:F5" xr:uid="{00000000-0002-0000-0000-000000000000}">
      <formula1>"専業,兼業"</formula1>
    </dataValidation>
    <dataValidation type="list" sqref="C6:F6" xr:uid="{00000000-0002-0000-0000-000001000000}">
      <formula1>"専属,乗合"</formula1>
    </dataValidation>
    <dataValidation type="list" sqref="C7:F7" xr:uid="{00000000-0002-0000-0000-000002000000}">
      <formula1>"1～5名,6～10名,11～30名,31名以上"</formula1>
    </dataValidation>
    <dataValidation type="list" sqref="D11:D30" xr:uid="{00000000-0002-0000-0000-000003000000}">
      <formula1>"はい,いいえ"</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5"/>
  <sheetViews>
    <sheetView topLeftCell="A22" workbookViewId="0">
      <selection activeCell="D11" sqref="D11:H17"/>
    </sheetView>
  </sheetViews>
  <sheetFormatPr defaultRowHeight="14"/>
  <cols>
    <col min="1" max="1" width="23" customWidth="1"/>
    <col min="2" max="2" width="13" customWidth="1"/>
    <col min="3" max="3" width="21" customWidth="1"/>
    <col min="4" max="8" width="14" customWidth="1"/>
  </cols>
  <sheetData>
    <row r="1" spans="1:8" ht="31.5" customHeight="1">
      <c r="A1" s="67" t="s">
        <v>62</v>
      </c>
      <c r="B1" s="67"/>
      <c r="C1" s="67"/>
      <c r="D1" s="67"/>
      <c r="E1" s="67"/>
      <c r="F1" s="67"/>
      <c r="G1" s="67"/>
      <c r="H1" s="67"/>
    </row>
    <row r="2" spans="1:8" ht="24.5" customHeight="1">
      <c r="A2" s="68" t="s">
        <v>63</v>
      </c>
      <c r="B2" s="68"/>
      <c r="C2" s="68"/>
      <c r="D2" s="68"/>
      <c r="E2" s="68"/>
      <c r="F2" s="68"/>
      <c r="G2" s="68"/>
      <c r="H2" s="68"/>
    </row>
    <row r="3" spans="1:8" ht="22" customHeight="1">
      <c r="A3" s="69" t="s">
        <v>3</v>
      </c>
      <c r="B3" s="69"/>
      <c r="C3" s="72" t="str">
        <f>IF('01_YesNo診断'!C4="","",'01_YesNo診断'!C4)</f>
        <v/>
      </c>
      <c r="D3" s="72"/>
      <c r="E3" s="69" t="s">
        <v>5</v>
      </c>
      <c r="F3" s="69"/>
      <c r="G3" s="72" t="str">
        <f>IF('01_YesNo診断'!C6="","",'01_YesNo診断'!C6)</f>
        <v/>
      </c>
      <c r="H3" s="72"/>
    </row>
    <row r="4" spans="1:8" ht="20.5" customHeight="1">
      <c r="A4" s="69" t="s">
        <v>7</v>
      </c>
      <c r="B4" s="70"/>
      <c r="C4" s="73">
        <f ca="1">IF('01_YesNo診断'!C8="","",'01_YesNo診断'!C8)</f>
        <v>46279</v>
      </c>
      <c r="D4" s="73"/>
      <c r="E4" s="71" t="s">
        <v>61</v>
      </c>
      <c r="F4" s="71"/>
      <c r="G4" s="72" t="str">
        <f>IF('01_YesNo診断'!C6="","取扱形態を入力してください",IF(COUNTIF('01_YesNo診断'!F11:F30,"未回答")=0,"回答完了",COUNTIF('01_YesNo診断'!F11:F30,"未回答")&amp;"問 未回答"))</f>
        <v>取扱形態を入力してください</v>
      </c>
      <c r="H4" s="74"/>
    </row>
    <row r="5" spans="1:8" ht="21" customHeight="1">
      <c r="A5" s="75" t="s">
        <v>64</v>
      </c>
      <c r="B5" s="75"/>
      <c r="C5" s="71">
        <f>COUNTIF('01_YesNo診断'!F11:F30,"適切")</f>
        <v>0</v>
      </c>
      <c r="D5" s="71"/>
      <c r="E5" s="75" t="s">
        <v>65</v>
      </c>
      <c r="F5" s="75"/>
      <c r="G5" s="76">
        <f>COUNTIF('01_YesNo診断'!F11:F30,"要改善")</f>
        <v>0</v>
      </c>
      <c r="H5" s="76"/>
    </row>
    <row r="6" spans="1:8" ht="13.4" customHeight="1">
      <c r="A6" s="75" t="s">
        <v>66</v>
      </c>
      <c r="B6" s="75"/>
      <c r="C6" s="77" t="str">
        <f>IF(OR('01_YesNo診断'!C6="",COUNTIF('01_YesNo診断'!F11:F30,"未回答")&gt;0),"",COUNTIF('01_YesNo診断'!F11:F30,"適切")/(COUNTIF('01_YesNo診断'!F11:F30,"適切")+COUNTIF('01_YesNo診断'!F11:F30,"要改善")))</f>
        <v/>
      </c>
      <c r="D6" s="77"/>
      <c r="E6" s="75" t="s">
        <v>67</v>
      </c>
      <c r="F6" s="75"/>
      <c r="G6" s="69" t="str">
        <f>IF(C6="","回答未完了",IF(C6&gt;=0.85,"A：自立経営型",IF(C6&gt;=0.7,"B：改善強化型",IF(C6&gt;=0.5,"C：早急な整備必要型","D：重点立て直し型"))))</f>
        <v>回答未完了</v>
      </c>
      <c r="H6" s="69"/>
    </row>
    <row r="7" spans="1:8" ht="13.4" customHeight="1">
      <c r="A7" s="75"/>
      <c r="B7" s="75"/>
      <c r="C7" s="78"/>
      <c r="D7" s="78"/>
      <c r="E7" s="75"/>
      <c r="F7" s="75"/>
      <c r="G7" s="69"/>
      <c r="H7" s="69"/>
    </row>
    <row r="8" spans="1:8" ht="23" customHeight="1">
      <c r="A8" s="75" t="s">
        <v>68</v>
      </c>
      <c r="B8" s="75"/>
      <c r="C8" s="72" t="str">
        <f>IF('01_YesNo診断'!C6="","取扱形態を入力してください",IF('01_YesNo診断'!C6&lt;&gt;"乗合","対象外",IF(COUNTIF('01_YesNo診断'!F26:F30,"未回答")&gt;0,"回答未完了",IF(COUNTIF('01_YesNo診断'!F26:F30,"要改善")=0,"概ね対応","重点改善が必要"))))</f>
        <v>取扱形態を入力してください</v>
      </c>
      <c r="D8" s="72"/>
      <c r="E8" s="72"/>
      <c r="F8" s="72"/>
      <c r="G8" s="72"/>
      <c r="H8" s="72"/>
    </row>
    <row r="9" spans="1:8" ht="18.649999999999999" customHeight="1">
      <c r="A9" s="79" t="str">
        <f>IF(G6="A：自立経営型","基本態勢は概ね整っています。今後は実効性の検証、内部監査高度化、DX・法人対応力の強化へ進んでください。",IF(G6="B：改善強化型","基本態勢はありますが、重要領域に改善余地があります。要改善項目を優先順位順に整備してください。",IF(G6="C：早急な整備必要型","複数の重要項目に未整備があります。改善計画を作成し、期限と担当者を決めて整備してください。",IF(G6="D：重点立て直し型","管理・証憑・監査等に大きな不足がある可能性があります。最重要項目から短期間で基礎態勢を整えてください。","全ての質問に回答すると、ここに診断コメントが表示されます。"))))</f>
        <v>全ての質問に回答すると、ここに診断コメントが表示されます。</v>
      </c>
      <c r="B9" s="80"/>
      <c r="C9" s="81"/>
      <c r="D9" s="82"/>
      <c r="E9" s="82"/>
      <c r="F9" s="82"/>
      <c r="G9" s="82"/>
      <c r="H9" s="81"/>
    </row>
    <row r="10" spans="1:8" ht="18.649999999999999" customHeight="1">
      <c r="A10" s="83"/>
      <c r="B10" s="84"/>
      <c r="C10" s="85"/>
      <c r="D10" s="86"/>
      <c r="E10" s="86"/>
      <c r="F10" s="86"/>
      <c r="G10" s="86"/>
      <c r="H10" s="87"/>
    </row>
    <row r="11" spans="1:8" ht="28.5" customHeight="1">
      <c r="A11" s="26" t="s">
        <v>69</v>
      </c>
      <c r="B11" s="27" t="s">
        <v>70</v>
      </c>
      <c r="C11" s="28" t="s">
        <v>71</v>
      </c>
      <c r="D11" s="92"/>
      <c r="E11" s="93"/>
      <c r="F11" s="93"/>
      <c r="G11" s="93"/>
      <c r="H11" s="93"/>
    </row>
    <row r="12" spans="1:8" ht="25" customHeight="1">
      <c r="A12" s="29" t="s">
        <v>72</v>
      </c>
      <c r="B12" s="30" t="str">
        <f>IF(COUNTIF('01_YesNo診断'!F11:F13,"未回答")&gt;0,"",COUNTIF('01_YesNo診断'!F11:F13,"適切")/(COUNTIF('01_YesNo診断'!F11:F13,"適切")+COUNTIF('01_YesNo診断'!F11:F13,"要改善")))</f>
        <v/>
      </c>
      <c r="C12" s="31" t="str">
        <f>IF(COUNTIF('01_YesNo診断'!F11:F13,"未回答")&gt;0,"未回答",IF(B12&gt;=0.85,"良好",IF(B12&gt;=0.7,"改善余地",IF(B12&gt;=0.5,"要改善","重点改善"))))</f>
        <v>未回答</v>
      </c>
      <c r="D12" s="94"/>
      <c r="E12" s="95"/>
      <c r="F12" s="95"/>
      <c r="G12" s="95"/>
      <c r="H12" s="95"/>
    </row>
    <row r="13" spans="1:8" ht="25" customHeight="1">
      <c r="A13" s="29" t="s">
        <v>73</v>
      </c>
      <c r="B13" s="32" t="str">
        <f>IF(COUNTIF('01_YesNo診断'!F14:F17,"未回答")&gt;0,"",COUNTIF('01_YesNo診断'!F14:F17,"適切")/(COUNTIF('01_YesNo診断'!F14:F17,"適切")+COUNTIF('01_YesNo診断'!F14:F17,"要改善")))</f>
        <v/>
      </c>
      <c r="C13" s="31" t="str">
        <f>IF(COUNTIF('01_YesNo診断'!F14:F17,"未回答")&gt;0,"未回答",IF(B13&gt;=0.85,"良好",IF(B13&gt;=0.7,"改善余地",IF(B13&gt;=0.5,"要改善","重点改善"))))</f>
        <v>未回答</v>
      </c>
      <c r="D13" s="94"/>
      <c r="E13" s="95"/>
      <c r="F13" s="95"/>
      <c r="G13" s="95"/>
      <c r="H13" s="95"/>
    </row>
    <row r="14" spans="1:8" ht="25" customHeight="1">
      <c r="A14" s="29" t="s">
        <v>74</v>
      </c>
      <c r="B14" s="32" t="str">
        <f>IF(COUNTIF('01_YesNo診断'!F18:F20,"未回答")&gt;0,"",COUNTIF('01_YesNo診断'!F18:F20,"適切")/(COUNTIF('01_YesNo診断'!F18:F20,"適切")+COUNTIF('01_YesNo診断'!F18:F20,"要改善")))</f>
        <v/>
      </c>
      <c r="C14" s="31" t="str">
        <f>IF(COUNTIF('01_YesNo診断'!F18:F20,"未回答")&gt;0,"未回答",IF(B14&gt;=0.85,"良好",IF(B14&gt;=0.7,"改善余地",IF(B14&gt;=0.5,"要改善","重点改善"))))</f>
        <v>未回答</v>
      </c>
      <c r="D14" s="94"/>
      <c r="E14" s="95"/>
      <c r="F14" s="95"/>
      <c r="G14" s="95"/>
      <c r="H14" s="95"/>
    </row>
    <row r="15" spans="1:8" ht="25" customHeight="1">
      <c r="A15" s="29" t="s">
        <v>75</v>
      </c>
      <c r="B15" s="32" t="str">
        <f>IF(COUNTIF('01_YesNo診断'!F21:F22,"未回答")&gt;0,"",COUNTIF('01_YesNo診断'!F21:F22,"適切")/(COUNTIF('01_YesNo診断'!F21:F22,"適切")+COUNTIF('01_YesNo診断'!F21:F22,"要改善")))</f>
        <v/>
      </c>
      <c r="C15" s="31" t="str">
        <f>IF(COUNTIF('01_YesNo診断'!F21:F22,"未回答")&gt;0,"未回答",IF(B15&gt;=0.85,"良好",IF(B15&gt;=0.7,"改善余地",IF(B15&gt;=0.5,"要改善","重点改善"))))</f>
        <v>未回答</v>
      </c>
      <c r="D15" s="94"/>
      <c r="E15" s="95"/>
      <c r="F15" s="95"/>
      <c r="G15" s="95"/>
      <c r="H15" s="95"/>
    </row>
    <row r="16" spans="1:8" ht="25" customHeight="1">
      <c r="A16" s="29" t="s">
        <v>76</v>
      </c>
      <c r="B16" s="32" t="str">
        <f>IF(COUNTIF('01_YesNo診断'!F23:F25,"未回答")&gt;0,"",COUNTIF('01_YesNo診断'!F23:F25,"適切")/(COUNTIF('01_YesNo診断'!F23:F25,"適切")+COUNTIF('01_YesNo診断'!F23:F25,"要改善")))</f>
        <v/>
      </c>
      <c r="C16" s="31" t="str">
        <f>IF(COUNTIF('01_YesNo診断'!F23:F25,"未回答")&gt;0,"未回答",IF(B16&gt;=0.85,"良好",IF(B16&gt;=0.7,"改善余地",IF(B16&gt;=0.5,"要改善","重点改善"))))</f>
        <v>未回答</v>
      </c>
      <c r="D16" s="94"/>
      <c r="E16" s="95"/>
      <c r="F16" s="95"/>
      <c r="G16" s="95"/>
      <c r="H16" s="95"/>
    </row>
    <row r="17" spans="1:8" ht="25" customHeight="1">
      <c r="A17" s="29" t="s">
        <v>77</v>
      </c>
      <c r="B17" s="33" t="str">
        <f>IF('01_YesNo診断'!C6&lt;&gt;"乗合","",IF(COUNTIF('01_YesNo診断'!F26:F30,"未回答")&gt;0,"",COUNTIF('01_YesNo診断'!F26:F30,"適切")/(COUNTIF('01_YesNo診断'!F26:F30,"適切")+COUNTIF('01_YesNo診断'!F26:F30,"要改善"))))</f>
        <v/>
      </c>
      <c r="C17" s="31" t="str">
        <f>IF('01_YesNo診断'!C6&lt;&gt;"乗合","対象外",IF(COUNTIF('01_YesNo診断'!F26:F30,"未回答")&gt;0,"未回答",IF(B17&gt;=0.85,"良好",IF(B17&gt;=0.7,"改善余地",IF(B17&gt;=0.5,"要改善","重点改善")))))</f>
        <v>対象外</v>
      </c>
      <c r="D17" s="94"/>
      <c r="E17" s="95"/>
      <c r="F17" s="95"/>
      <c r="G17" s="95"/>
      <c r="H17" s="95"/>
    </row>
    <row r="18" spans="1:8" ht="22.5" customHeight="1">
      <c r="A18" s="34" t="s">
        <v>78</v>
      </c>
      <c r="B18" s="35"/>
      <c r="C18" s="35" t="s">
        <v>79</v>
      </c>
      <c r="D18" s="88" t="s">
        <v>80</v>
      </c>
      <c r="E18" s="89"/>
      <c r="F18" s="90"/>
      <c r="G18" s="89"/>
      <c r="H18" s="88"/>
    </row>
    <row r="19" spans="1:8" ht="25" customHeight="1">
      <c r="A19" s="36" t="s">
        <v>19</v>
      </c>
      <c r="B19" s="37" t="str">
        <f>IF(COUNTIFS('01_YesNo診断'!$H$11:$H$30,A19,'01_YesNo診断'!$F$11:$F$30,"要改善")&gt;0,IF(A19="比較推奨ガバナンス","最優先","推奨"),"—")</f>
        <v>—</v>
      </c>
      <c r="C19" s="38" t="s">
        <v>81</v>
      </c>
      <c r="D19" s="91" t="s">
        <v>82</v>
      </c>
      <c r="E19" s="91"/>
      <c r="F19" s="91"/>
      <c r="G19" s="91"/>
      <c r="H19" s="91"/>
    </row>
    <row r="20" spans="1:8" ht="25" customHeight="1">
      <c r="A20" s="36" t="s">
        <v>23</v>
      </c>
      <c r="B20" s="37" t="str">
        <f>IF(COUNTIFS('01_YesNo診断'!$H$11:$H$30,A20,'01_YesNo診断'!$F$11:$F$30,"要改善")&gt;0,IF(A20="比較推奨ガバナンス","最優先","推奨"),"—")</f>
        <v>—</v>
      </c>
      <c r="C20" s="38" t="s">
        <v>83</v>
      </c>
      <c r="D20" s="91" t="s">
        <v>84</v>
      </c>
      <c r="E20" s="91"/>
      <c r="F20" s="91"/>
      <c r="G20" s="91"/>
      <c r="H20" s="91"/>
    </row>
    <row r="21" spans="1:8" ht="25" customHeight="1">
      <c r="A21" s="36" t="s">
        <v>34</v>
      </c>
      <c r="B21" s="37" t="str">
        <f>IF(COUNTIFS('01_YesNo診断'!$H$11:$H$30,A21,'01_YesNo診断'!$F$11:$F$30,"要改善")&gt;0,IF(A21="比較推奨ガバナンス","最優先","推奨"),"—")</f>
        <v>—</v>
      </c>
      <c r="C21" s="38" t="s">
        <v>85</v>
      </c>
      <c r="D21" s="91" t="s">
        <v>86</v>
      </c>
      <c r="E21" s="91"/>
      <c r="F21" s="91"/>
      <c r="G21" s="91"/>
      <c r="H21" s="91"/>
    </row>
    <row r="22" spans="1:8" ht="25" customHeight="1">
      <c r="A22" s="36" t="s">
        <v>37</v>
      </c>
      <c r="B22" s="37" t="str">
        <f>IF(COUNTIFS('01_YesNo診断'!$H$11:$H$30,A22,'01_YesNo診断'!$F$11:$F$30,"要改善")&gt;0,IF(A22="比較推奨ガバナンス","最優先","推奨"),"—")</f>
        <v>—</v>
      </c>
      <c r="C22" s="38" t="s">
        <v>87</v>
      </c>
      <c r="D22" s="91" t="s">
        <v>88</v>
      </c>
      <c r="E22" s="91"/>
      <c r="F22" s="91"/>
      <c r="G22" s="91"/>
      <c r="H22" s="91"/>
    </row>
    <row r="23" spans="1:8" ht="25" customHeight="1">
      <c r="A23" s="36" t="s">
        <v>41</v>
      </c>
      <c r="B23" s="37" t="str">
        <f>IF(COUNTIFS('01_YesNo診断'!$H$11:$H$30,A23,'01_YesNo診断'!$F$11:$F$30,"要改善")&gt;0,IF(A23="比較推奨ガバナンス","最優先","推奨"),"—")</f>
        <v>—</v>
      </c>
      <c r="C23" s="38" t="s">
        <v>89</v>
      </c>
      <c r="D23" s="91" t="s">
        <v>90</v>
      </c>
      <c r="E23" s="91"/>
      <c r="F23" s="91"/>
      <c r="G23" s="91"/>
      <c r="H23" s="91"/>
    </row>
    <row r="24" spans="1:8" ht="25" customHeight="1">
      <c r="A24" s="36" t="s">
        <v>45</v>
      </c>
      <c r="B24" s="37" t="str">
        <f>IF(COUNTIFS('01_YesNo診断'!$H$11:$H$30,A24,'01_YesNo診断'!$F$11:$F$30,"要改善")&gt;0,IF(A24="比較推奨ガバナンス","最優先","推奨"),"—")</f>
        <v>—</v>
      </c>
      <c r="C24" s="38" t="s">
        <v>42</v>
      </c>
      <c r="D24" s="91" t="s">
        <v>91</v>
      </c>
      <c r="E24" s="91"/>
      <c r="F24" s="91"/>
      <c r="G24" s="91"/>
      <c r="H24" s="91"/>
    </row>
    <row r="25" spans="1:8" ht="25" customHeight="1">
      <c r="A25" s="36" t="s">
        <v>48</v>
      </c>
      <c r="B25" s="37" t="str">
        <f>IF(COUNTIFS('01_YesNo診断'!$H$11:$H$30,A25,'01_YesNo診断'!$F$11:$F$30,"要改善")&gt;0,IF(A25="比較推奨ガバナンス","最優先","推奨"),"—")</f>
        <v>—</v>
      </c>
      <c r="C25" s="38" t="s">
        <v>92</v>
      </c>
      <c r="D25" s="91" t="s">
        <v>93</v>
      </c>
      <c r="E25" s="91"/>
      <c r="F25" s="91"/>
      <c r="G25" s="91"/>
      <c r="H25" s="91"/>
    </row>
    <row r="26" spans="1:8" ht="25" customHeight="1">
      <c r="A26" s="36" t="s">
        <v>56</v>
      </c>
      <c r="B26" s="37" t="str">
        <f>IF(COUNTIFS('01_YesNo診断'!$H$11:$H$30,A26,'01_YesNo診断'!$F$11:$F$30,"要改善")&gt;0,IF(A26="比較推奨ガバナンス","最優先","推奨"),"—")</f>
        <v>—</v>
      </c>
      <c r="C26" s="38" t="s">
        <v>94</v>
      </c>
      <c r="D26" s="91" t="s">
        <v>95</v>
      </c>
      <c r="E26" s="91"/>
      <c r="F26" s="91"/>
      <c r="G26" s="91"/>
      <c r="H26" s="91"/>
    </row>
    <row r="27" spans="1:8" ht="25" customHeight="1">
      <c r="A27" s="36" t="s">
        <v>53</v>
      </c>
      <c r="B27" s="37" t="str">
        <f>IF(COUNTIFS('01_YesNo診断'!$H$11:$H$30,A27,'01_YesNo診断'!$F$11:$F$30,"要改善")&gt;0,IF(A27="比較推奨ガバナンス","最優先","推奨"),"—")</f>
        <v>—</v>
      </c>
      <c r="C27" s="38" t="s">
        <v>96</v>
      </c>
      <c r="D27" s="91" t="s">
        <v>97</v>
      </c>
      <c r="E27" s="91"/>
      <c r="F27" s="91"/>
      <c r="G27" s="91"/>
      <c r="H27" s="91"/>
    </row>
    <row r="28" spans="1:8" ht="16" customHeight="1">
      <c r="A28" s="96" t="s">
        <v>98</v>
      </c>
      <c r="B28" s="96"/>
      <c r="C28" s="96"/>
      <c r="D28" s="96"/>
      <c r="E28" s="96"/>
      <c r="F28" s="96"/>
      <c r="G28" s="96"/>
      <c r="H28" s="96"/>
    </row>
    <row r="29" spans="1:8" ht="16" customHeight="1">
      <c r="A29" s="96"/>
      <c r="B29" s="96"/>
      <c r="C29" s="96"/>
      <c r="D29" s="96"/>
      <c r="E29" s="96"/>
      <c r="F29" s="96"/>
      <c r="G29" s="96"/>
      <c r="H29" s="96"/>
    </row>
    <row r="30" spans="1:8" ht="16" customHeight="1">
      <c r="A30" s="96"/>
      <c r="B30" s="96"/>
      <c r="C30" s="96"/>
      <c r="D30" s="96"/>
      <c r="E30" s="96"/>
      <c r="F30" s="96"/>
      <c r="G30" s="96"/>
      <c r="H30" s="96"/>
    </row>
    <row r="31" spans="1:8" ht="16" customHeight="1">
      <c r="A31" s="96"/>
      <c r="B31" s="96"/>
      <c r="C31" s="96"/>
      <c r="D31" s="96"/>
      <c r="E31" s="96"/>
      <c r="F31" s="96"/>
      <c r="G31" s="96"/>
      <c r="H31" s="96"/>
    </row>
    <row r="32" spans="1:8" ht="13.4" customHeight="1"/>
    <row r="33" ht="13.4" customHeight="1"/>
    <row r="34" ht="13.4" customHeight="1"/>
    <row r="35" ht="13.4" customHeight="1"/>
  </sheetData>
  <sheetProtection sheet="1" objects="1" scenarios="1"/>
  <mergeCells count="33">
    <mergeCell ref="D25:H25"/>
    <mergeCell ref="D26:H26"/>
    <mergeCell ref="D27:H27"/>
    <mergeCell ref="A28:H31"/>
    <mergeCell ref="D20:H20"/>
    <mergeCell ref="D21:H21"/>
    <mergeCell ref="D22:H22"/>
    <mergeCell ref="D23:H23"/>
    <mergeCell ref="D24:H24"/>
    <mergeCell ref="A8:B8"/>
    <mergeCell ref="C8:H8"/>
    <mergeCell ref="A9:H10"/>
    <mergeCell ref="D18:H18"/>
    <mergeCell ref="D19:H19"/>
    <mergeCell ref="D11:H17"/>
    <mergeCell ref="A5:B5"/>
    <mergeCell ref="E5:F5"/>
    <mergeCell ref="C5:D5"/>
    <mergeCell ref="G5:H5"/>
    <mergeCell ref="A6:B7"/>
    <mergeCell ref="C6:D7"/>
    <mergeCell ref="E6:F7"/>
    <mergeCell ref="G6:H7"/>
    <mergeCell ref="A1:H1"/>
    <mergeCell ref="A2:H2"/>
    <mergeCell ref="A3:B3"/>
    <mergeCell ref="E3:F3"/>
    <mergeCell ref="A4:B4"/>
    <mergeCell ref="E4:F4"/>
    <mergeCell ref="C3:D3"/>
    <mergeCell ref="G3:H3"/>
    <mergeCell ref="C4:D4"/>
    <mergeCell ref="G4:H4"/>
  </mergeCells>
  <phoneticPr fontId="11"/>
  <conditionalFormatting sqref="B16:B22">
    <cfRule type="expression" dxfId="11" priority="1">
      <formula>B16="推奨"</formula>
    </cfRule>
    <cfRule type="expression" dxfId="10" priority="2">
      <formula>B16="最優先推奨"</formula>
    </cfRule>
  </conditionalFormatting>
  <conditionalFormatting sqref="B18:B26">
    <cfRule type="expression" dxfId="9" priority="7">
      <formula>B18="推奨"</formula>
    </cfRule>
    <cfRule type="expression" dxfId="8" priority="8">
      <formula>B18="最優先"</formula>
    </cfRule>
  </conditionalFormatting>
  <conditionalFormatting sqref="B19:B27">
    <cfRule type="expression" dxfId="7" priority="14">
      <formula>B19="推奨"</formula>
    </cfRule>
    <cfRule type="expression" dxfId="6" priority="15">
      <formula>B19="最優先"</formula>
    </cfRule>
  </conditionalFormatting>
  <conditionalFormatting sqref="C7:H8">
    <cfRule type="expression" dxfId="5" priority="5">
      <formula>C7="重点改善が必要"</formula>
    </cfRule>
    <cfRule type="expression" dxfId="4" priority="6">
      <formula>C7="概ね対応"</formula>
    </cfRule>
  </conditionalFormatting>
  <conditionalFormatting sqref="F4:H4">
    <cfRule type="expression" dxfId="3" priority="3">
      <formula>F4="回答完了"</formula>
    </cfRule>
    <cfRule type="expression" dxfId="2" priority="4">
      <formula>F4&lt;&gt;"回答完了"</formula>
    </cfRule>
  </conditionalFormatting>
  <conditionalFormatting sqref="G4:H4">
    <cfRule type="expression" dxfId="1" priority="9">
      <formula>G4="回答完了"</formula>
    </cfRule>
    <cfRule type="expression" dxfId="0" priority="10">
      <formula>G4&lt;&gt;"回答完了"</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8"/>
  <sheetViews>
    <sheetView topLeftCell="C7" workbookViewId="0">
      <selection activeCell="F9" sqref="F9"/>
    </sheetView>
  </sheetViews>
  <sheetFormatPr defaultRowHeight="15.5"/>
  <cols>
    <col min="1" max="1" width="6" style="39" customWidth="1"/>
    <col min="2" max="2" width="18" style="39" customWidth="1"/>
    <col min="3" max="3" width="42" style="39" customWidth="1"/>
    <col min="4" max="4" width="10" style="39" customWidth="1"/>
    <col min="5" max="5" width="52" style="39" customWidth="1"/>
    <col min="6" max="6" width="22" style="39" customWidth="1"/>
    <col min="7" max="7" width="14" style="39" customWidth="1"/>
    <col min="8" max="8" width="12" style="39" customWidth="1"/>
    <col min="9" max="16384" width="8.6640625" style="39"/>
  </cols>
  <sheetData>
    <row r="1" spans="1:8" ht="31" customHeight="1">
      <c r="A1" s="51" t="s">
        <v>99</v>
      </c>
      <c r="B1" s="51"/>
      <c r="C1" s="51"/>
      <c r="D1" s="51"/>
      <c r="E1" s="51"/>
      <c r="F1" s="51"/>
      <c r="G1" s="51"/>
      <c r="H1" s="51"/>
    </row>
    <row r="2" spans="1:8" ht="24" customHeight="1">
      <c r="A2" s="97" t="s">
        <v>100</v>
      </c>
      <c r="B2" s="97"/>
      <c r="C2" s="97"/>
      <c r="D2" s="97"/>
      <c r="E2" s="97"/>
      <c r="F2" s="97"/>
      <c r="G2" s="97"/>
      <c r="H2" s="97"/>
    </row>
    <row r="4" spans="1:8" ht="18.649999999999999" customHeight="1">
      <c r="A4" s="40" t="s">
        <v>8</v>
      </c>
      <c r="B4" s="41" t="s">
        <v>9</v>
      </c>
      <c r="C4" s="41" t="s">
        <v>101</v>
      </c>
      <c r="D4" s="41" t="s">
        <v>12</v>
      </c>
      <c r="E4" s="41" t="s">
        <v>102</v>
      </c>
      <c r="F4" s="41" t="s">
        <v>15</v>
      </c>
      <c r="G4" s="41" t="s">
        <v>103</v>
      </c>
      <c r="H4" s="42" t="s">
        <v>104</v>
      </c>
    </row>
    <row r="5" spans="1:8" ht="30" customHeight="1">
      <c r="A5" s="15" t="str">
        <f>IF('01_YesNo診断'!F11&lt;&gt;"要改善","",'01_YesNo診断'!A11)</f>
        <v/>
      </c>
      <c r="B5" s="5" t="str">
        <f>IF($A5="","",'01_YesNo診断'!B11)</f>
        <v/>
      </c>
      <c r="C5" s="5" t="str">
        <f>IF($A5="","",'01_YesNo診断'!C11)</f>
        <v/>
      </c>
      <c r="D5" s="18" t="str">
        <f>IF($A5="","",'01_YesNo診断'!E11)</f>
        <v/>
      </c>
      <c r="E5" s="5" t="str">
        <f>IF($A5="","",'01_YesNo診断'!G11)</f>
        <v/>
      </c>
      <c r="F5" s="5" t="str">
        <f>IF($A5="","",'01_YesNo診断'!H11)</f>
        <v/>
      </c>
      <c r="G5" s="45"/>
      <c r="H5" s="46"/>
    </row>
    <row r="6" spans="1:8" ht="30" customHeight="1">
      <c r="A6" s="16" t="str">
        <f>IF('01_YesNo診断'!F12&lt;&gt;"要改善","",'01_YesNo診断'!A12)</f>
        <v/>
      </c>
      <c r="B6" s="8" t="str">
        <f>IF($A6="","",'01_YesNo診断'!B12)</f>
        <v/>
      </c>
      <c r="C6" s="8" t="str">
        <f>IF($A6="","",'01_YesNo診断'!C12)</f>
        <v/>
      </c>
      <c r="D6" s="19" t="str">
        <f>IF($A6="","",'01_YesNo診断'!E12)</f>
        <v/>
      </c>
      <c r="E6" s="8" t="str">
        <f>IF($A6="","",'01_YesNo診断'!G12)</f>
        <v/>
      </c>
      <c r="F6" s="8" t="str">
        <f>IF($A6="","",'01_YesNo診断'!H12)</f>
        <v/>
      </c>
      <c r="G6" s="47"/>
      <c r="H6" s="48"/>
    </row>
    <row r="7" spans="1:8" ht="30" customHeight="1">
      <c r="A7" s="16" t="str">
        <f>IF('01_YesNo診断'!F13&lt;&gt;"要改善","",'01_YesNo診断'!A13)</f>
        <v/>
      </c>
      <c r="B7" s="8" t="str">
        <f>IF($A7="","",'01_YesNo診断'!B13)</f>
        <v/>
      </c>
      <c r="C7" s="8" t="str">
        <f>IF($A7="","",'01_YesNo診断'!C13)</f>
        <v/>
      </c>
      <c r="D7" s="19" t="str">
        <f>IF($A7="","",'01_YesNo診断'!E13)</f>
        <v/>
      </c>
      <c r="E7" s="8" t="str">
        <f>IF($A7="","",'01_YesNo診断'!G13)</f>
        <v/>
      </c>
      <c r="F7" s="8" t="str">
        <f>IF($A7="","",'01_YesNo診断'!H13)</f>
        <v/>
      </c>
      <c r="G7" s="47"/>
      <c r="H7" s="48"/>
    </row>
    <row r="8" spans="1:8" ht="30" customHeight="1">
      <c r="A8" s="16" t="str">
        <f>IF('01_YesNo診断'!F14&lt;&gt;"要改善","",'01_YesNo診断'!A14)</f>
        <v/>
      </c>
      <c r="B8" s="8" t="str">
        <f>IF($A8="","",'01_YesNo診断'!B14)</f>
        <v/>
      </c>
      <c r="C8" s="8" t="str">
        <f>IF($A8="","",'01_YesNo診断'!C14)</f>
        <v/>
      </c>
      <c r="D8" s="19" t="str">
        <f>IF($A8="","",'01_YesNo診断'!E14)</f>
        <v/>
      </c>
      <c r="E8" s="8" t="str">
        <f>IF($A8="","",'01_YesNo診断'!G14)</f>
        <v/>
      </c>
      <c r="F8" s="8" t="str">
        <f>IF($A8="","",'01_YesNo診断'!H14)</f>
        <v/>
      </c>
      <c r="G8" s="47"/>
      <c r="H8" s="48"/>
    </row>
    <row r="9" spans="1:8" ht="30" customHeight="1">
      <c r="A9" s="16" t="str">
        <f>IF('01_YesNo診断'!F15&lt;&gt;"要改善","",'01_YesNo診断'!A15)</f>
        <v/>
      </c>
      <c r="B9" s="8" t="str">
        <f>IF($A9="","",'01_YesNo診断'!B15)</f>
        <v/>
      </c>
      <c r="C9" s="8" t="str">
        <f>IF($A9="","",'01_YesNo診断'!C15)</f>
        <v/>
      </c>
      <c r="D9" s="19" t="str">
        <f>IF($A9="","",'01_YesNo診断'!E15)</f>
        <v/>
      </c>
      <c r="E9" s="8" t="str">
        <f>IF($A9="","",'01_YesNo診断'!G15)</f>
        <v/>
      </c>
      <c r="F9" s="8" t="str">
        <f>IF($A9="","",'01_YesNo診断'!H15)</f>
        <v/>
      </c>
      <c r="G9" s="47"/>
      <c r="H9" s="48"/>
    </row>
    <row r="10" spans="1:8" ht="30" customHeight="1">
      <c r="A10" s="16" t="str">
        <f>IF('01_YesNo診断'!F16&lt;&gt;"要改善","",'01_YesNo診断'!A16)</f>
        <v/>
      </c>
      <c r="B10" s="8" t="str">
        <f>IF($A10="","",'01_YesNo診断'!B16)</f>
        <v/>
      </c>
      <c r="C10" s="8" t="str">
        <f>IF($A10="","",'01_YesNo診断'!C16)</f>
        <v/>
      </c>
      <c r="D10" s="19" t="str">
        <f>IF($A10="","",'01_YesNo診断'!E16)</f>
        <v/>
      </c>
      <c r="E10" s="8" t="str">
        <f>IF($A10="","",'01_YesNo診断'!G16)</f>
        <v/>
      </c>
      <c r="F10" s="8" t="str">
        <f>IF($A10="","",'01_YesNo診断'!H16)</f>
        <v/>
      </c>
      <c r="G10" s="47"/>
      <c r="H10" s="48"/>
    </row>
    <row r="11" spans="1:8" ht="30" customHeight="1">
      <c r="A11" s="16" t="str">
        <f>IF('01_YesNo診断'!F17&lt;&gt;"要改善","",'01_YesNo診断'!A17)</f>
        <v/>
      </c>
      <c r="B11" s="8" t="str">
        <f>IF($A11="","",'01_YesNo診断'!B17)</f>
        <v/>
      </c>
      <c r="C11" s="8" t="str">
        <f>IF($A11="","",'01_YesNo診断'!C17)</f>
        <v/>
      </c>
      <c r="D11" s="19" t="str">
        <f>IF($A11="","",'01_YesNo診断'!E17)</f>
        <v/>
      </c>
      <c r="E11" s="8" t="str">
        <f>IF($A11="","",'01_YesNo診断'!G17)</f>
        <v/>
      </c>
      <c r="F11" s="8" t="str">
        <f>IF($A11="","",'01_YesNo診断'!H17)</f>
        <v/>
      </c>
      <c r="G11" s="47"/>
      <c r="H11" s="48"/>
    </row>
    <row r="12" spans="1:8" ht="30" customHeight="1">
      <c r="A12" s="16" t="str">
        <f>IF('01_YesNo診断'!F18&lt;&gt;"要改善","",'01_YesNo診断'!A18)</f>
        <v/>
      </c>
      <c r="B12" s="8" t="str">
        <f>IF($A12="","",'01_YesNo診断'!B18)</f>
        <v/>
      </c>
      <c r="C12" s="8" t="str">
        <f>IF($A12="","",'01_YesNo診断'!C18)</f>
        <v/>
      </c>
      <c r="D12" s="19" t="str">
        <f>IF($A12="","",'01_YesNo診断'!E18)</f>
        <v/>
      </c>
      <c r="E12" s="8" t="str">
        <f>IF($A12="","",'01_YesNo診断'!G18)</f>
        <v/>
      </c>
      <c r="F12" s="8" t="str">
        <f>IF($A12="","",'01_YesNo診断'!H18)</f>
        <v/>
      </c>
      <c r="G12" s="47"/>
      <c r="H12" s="48"/>
    </row>
    <row r="13" spans="1:8" ht="30" customHeight="1">
      <c r="A13" s="16" t="str">
        <f>IF('01_YesNo診断'!F19&lt;&gt;"要改善","",'01_YesNo診断'!A19)</f>
        <v/>
      </c>
      <c r="B13" s="8" t="str">
        <f>IF($A13="","",'01_YesNo診断'!B19)</f>
        <v/>
      </c>
      <c r="C13" s="8" t="str">
        <f>IF($A13="","",'01_YesNo診断'!C19)</f>
        <v/>
      </c>
      <c r="D13" s="19" t="str">
        <f>IF($A13="","",'01_YesNo診断'!E19)</f>
        <v/>
      </c>
      <c r="E13" s="8" t="str">
        <f>IF($A13="","",'01_YesNo診断'!G19)</f>
        <v/>
      </c>
      <c r="F13" s="8" t="str">
        <f>IF($A13="","",'01_YesNo診断'!H19)</f>
        <v/>
      </c>
      <c r="G13" s="47"/>
      <c r="H13" s="48"/>
    </row>
    <row r="14" spans="1:8" ht="30" customHeight="1">
      <c r="A14" s="16" t="str">
        <f>IF('01_YesNo診断'!F20&lt;&gt;"要改善","",'01_YesNo診断'!A20)</f>
        <v/>
      </c>
      <c r="B14" s="8" t="str">
        <f>IF($A14="","",'01_YesNo診断'!B20)</f>
        <v/>
      </c>
      <c r="C14" s="8" t="str">
        <f>IF($A14="","",'01_YesNo診断'!C20)</f>
        <v/>
      </c>
      <c r="D14" s="19" t="str">
        <f>IF($A14="","",'01_YesNo診断'!E20)</f>
        <v/>
      </c>
      <c r="E14" s="8" t="str">
        <f>IF($A14="","",'01_YesNo診断'!G20)</f>
        <v/>
      </c>
      <c r="F14" s="8" t="str">
        <f>IF($A14="","",'01_YesNo診断'!H20)</f>
        <v/>
      </c>
      <c r="G14" s="47"/>
      <c r="H14" s="48"/>
    </row>
    <row r="15" spans="1:8" ht="30" customHeight="1">
      <c r="A15" s="16" t="str">
        <f>IF('01_YesNo診断'!F21&lt;&gt;"要改善","",'01_YesNo診断'!A21)</f>
        <v/>
      </c>
      <c r="B15" s="8" t="str">
        <f>IF($A15="","",'01_YesNo診断'!B21)</f>
        <v/>
      </c>
      <c r="C15" s="8" t="str">
        <f>IF($A15="","",'01_YesNo診断'!C21)</f>
        <v/>
      </c>
      <c r="D15" s="19" t="str">
        <f>IF($A15="","",'01_YesNo診断'!E21)</f>
        <v/>
      </c>
      <c r="E15" s="8" t="str">
        <f>IF($A15="","",'01_YesNo診断'!G21)</f>
        <v/>
      </c>
      <c r="F15" s="8" t="str">
        <f>IF($A15="","",'01_YesNo診断'!H21)</f>
        <v/>
      </c>
      <c r="G15" s="47"/>
      <c r="H15" s="48"/>
    </row>
    <row r="16" spans="1:8" ht="30" customHeight="1">
      <c r="A16" s="16" t="str">
        <f>IF('01_YesNo診断'!F22&lt;&gt;"要改善","",'01_YesNo診断'!A22)</f>
        <v/>
      </c>
      <c r="B16" s="8" t="str">
        <f>IF($A16="","",'01_YesNo診断'!B22)</f>
        <v/>
      </c>
      <c r="C16" s="8" t="str">
        <f>IF($A16="","",'01_YesNo診断'!C22)</f>
        <v/>
      </c>
      <c r="D16" s="19" t="str">
        <f>IF($A16="","",'01_YesNo診断'!E22)</f>
        <v/>
      </c>
      <c r="E16" s="8" t="str">
        <f>IF($A16="","",'01_YesNo診断'!G22)</f>
        <v/>
      </c>
      <c r="F16" s="8" t="str">
        <f>IF($A16="","",'01_YesNo診断'!H22)</f>
        <v/>
      </c>
      <c r="G16" s="47"/>
      <c r="H16" s="48"/>
    </row>
    <row r="17" spans="1:8" ht="30" customHeight="1">
      <c r="A17" s="16" t="str">
        <f>IF('01_YesNo診断'!F23&lt;&gt;"要改善","",'01_YesNo診断'!A23)</f>
        <v/>
      </c>
      <c r="B17" s="8" t="str">
        <f>IF($A17="","",'01_YesNo診断'!B23)</f>
        <v/>
      </c>
      <c r="C17" s="8" t="str">
        <f>IF($A17="","",'01_YesNo診断'!C23)</f>
        <v/>
      </c>
      <c r="D17" s="19" t="str">
        <f>IF($A17="","",'01_YesNo診断'!E23)</f>
        <v/>
      </c>
      <c r="E17" s="8" t="str">
        <f>IF($A17="","",'01_YesNo診断'!G23)</f>
        <v/>
      </c>
      <c r="F17" s="8" t="str">
        <f>IF($A17="","",'01_YesNo診断'!H23)</f>
        <v/>
      </c>
      <c r="G17" s="47"/>
      <c r="H17" s="48"/>
    </row>
    <row r="18" spans="1:8" ht="30" customHeight="1">
      <c r="A18" s="16" t="str">
        <f>IF('01_YesNo診断'!F24&lt;&gt;"要改善","",'01_YesNo診断'!A24)</f>
        <v/>
      </c>
      <c r="B18" s="8" t="str">
        <f>IF($A18="","",'01_YesNo診断'!B24)</f>
        <v/>
      </c>
      <c r="C18" s="8" t="str">
        <f>IF($A18="","",'01_YesNo診断'!C24)</f>
        <v/>
      </c>
      <c r="D18" s="19" t="str">
        <f>IF($A18="","",'01_YesNo診断'!E24)</f>
        <v/>
      </c>
      <c r="E18" s="8" t="str">
        <f>IF($A18="","",'01_YesNo診断'!G24)</f>
        <v/>
      </c>
      <c r="F18" s="8" t="str">
        <f>IF($A18="","",'01_YesNo診断'!H24)</f>
        <v/>
      </c>
      <c r="G18" s="47"/>
      <c r="H18" s="48"/>
    </row>
    <row r="19" spans="1:8" ht="30" customHeight="1">
      <c r="A19" s="16" t="str">
        <f>IF('01_YesNo診断'!F25&lt;&gt;"要改善","",'01_YesNo診断'!A25)</f>
        <v/>
      </c>
      <c r="B19" s="8" t="str">
        <f>IF($A19="","",'01_YesNo診断'!B25)</f>
        <v/>
      </c>
      <c r="C19" s="8" t="str">
        <f>IF($A19="","",'01_YesNo診断'!C25)</f>
        <v/>
      </c>
      <c r="D19" s="19" t="str">
        <f>IF($A19="","",'01_YesNo診断'!E25)</f>
        <v/>
      </c>
      <c r="E19" s="8" t="str">
        <f>IF($A19="","",'01_YesNo診断'!G25)</f>
        <v/>
      </c>
      <c r="F19" s="8" t="str">
        <f>IF($A19="","",'01_YesNo診断'!H25)</f>
        <v/>
      </c>
      <c r="G19" s="47"/>
      <c r="H19" s="48"/>
    </row>
    <row r="20" spans="1:8" ht="30" customHeight="1">
      <c r="A20" s="16" t="str">
        <f>IF('01_YesNo診断'!F26&lt;&gt;"要改善","",'01_YesNo診断'!A26)</f>
        <v/>
      </c>
      <c r="B20" s="8" t="str">
        <f>IF($A20="","",'01_YesNo診断'!B26)</f>
        <v/>
      </c>
      <c r="C20" s="8" t="str">
        <f>IF($A20="","",'01_YesNo診断'!C26)</f>
        <v/>
      </c>
      <c r="D20" s="19" t="str">
        <f>IF($A20="","",'01_YesNo診断'!E26)</f>
        <v/>
      </c>
      <c r="E20" s="8" t="str">
        <f>IF($A20="","",'01_YesNo診断'!G26)</f>
        <v/>
      </c>
      <c r="F20" s="8" t="str">
        <f>IF($A20="","",'01_YesNo診断'!H26)</f>
        <v/>
      </c>
      <c r="G20" s="47"/>
      <c r="H20" s="48"/>
    </row>
    <row r="21" spans="1:8" ht="30" customHeight="1">
      <c r="A21" s="16" t="str">
        <f>IF('01_YesNo診断'!F27&lt;&gt;"要改善","",'01_YesNo診断'!A27)</f>
        <v/>
      </c>
      <c r="B21" s="8" t="str">
        <f>IF($A21="","",'01_YesNo診断'!B27)</f>
        <v/>
      </c>
      <c r="C21" s="8" t="str">
        <f>IF($A21="","",'01_YesNo診断'!C27)</f>
        <v/>
      </c>
      <c r="D21" s="19" t="str">
        <f>IF($A21="","",'01_YesNo診断'!E27)</f>
        <v/>
      </c>
      <c r="E21" s="8" t="str">
        <f>IF($A21="","",'01_YesNo診断'!G27)</f>
        <v/>
      </c>
      <c r="F21" s="8" t="str">
        <f>IF($A21="","",'01_YesNo診断'!H27)</f>
        <v/>
      </c>
      <c r="G21" s="47"/>
      <c r="H21" s="48"/>
    </row>
    <row r="22" spans="1:8" ht="30" customHeight="1">
      <c r="A22" s="16" t="str">
        <f>IF('01_YesNo診断'!F28&lt;&gt;"要改善","",'01_YesNo診断'!A28)</f>
        <v/>
      </c>
      <c r="B22" s="8" t="str">
        <f>IF($A22="","",'01_YesNo診断'!B28)</f>
        <v/>
      </c>
      <c r="C22" s="8" t="str">
        <f>IF($A22="","",'01_YesNo診断'!C28)</f>
        <v/>
      </c>
      <c r="D22" s="19" t="str">
        <f>IF($A22="","",'01_YesNo診断'!E28)</f>
        <v/>
      </c>
      <c r="E22" s="8" t="str">
        <f>IF($A22="","",'01_YesNo診断'!G28)</f>
        <v/>
      </c>
      <c r="F22" s="8" t="str">
        <f>IF($A22="","",'01_YesNo診断'!H28)</f>
        <v/>
      </c>
      <c r="G22" s="47"/>
      <c r="H22" s="48"/>
    </row>
    <row r="23" spans="1:8" ht="30" customHeight="1">
      <c r="A23" s="16" t="str">
        <f>IF('01_YesNo診断'!F29&lt;&gt;"要改善","",'01_YesNo診断'!A29)</f>
        <v/>
      </c>
      <c r="B23" s="8" t="str">
        <f>IF($A23="","",'01_YesNo診断'!B29)</f>
        <v/>
      </c>
      <c r="C23" s="8" t="str">
        <f>IF($A23="","",'01_YesNo診断'!C29)</f>
        <v/>
      </c>
      <c r="D23" s="19" t="str">
        <f>IF($A23="","",'01_YesNo診断'!E29)</f>
        <v/>
      </c>
      <c r="E23" s="8" t="str">
        <f>IF($A23="","",'01_YesNo診断'!G29)</f>
        <v/>
      </c>
      <c r="F23" s="8" t="str">
        <f>IF($A23="","",'01_YesNo診断'!H29)</f>
        <v/>
      </c>
      <c r="G23" s="47"/>
      <c r="H23" s="48"/>
    </row>
    <row r="24" spans="1:8" ht="30" customHeight="1">
      <c r="A24" s="17" t="str">
        <f>IF('01_YesNo診断'!F30&lt;&gt;"要改善","",'01_YesNo診断'!A30)</f>
        <v/>
      </c>
      <c r="B24" s="11" t="str">
        <f>IF($A24="","",'01_YesNo診断'!B30)</f>
        <v/>
      </c>
      <c r="C24" s="11" t="str">
        <f>IF($A24="","",'01_YesNo診断'!C30)</f>
        <v/>
      </c>
      <c r="D24" s="20" t="str">
        <f>IF($A24="","",'01_YesNo診断'!E30)</f>
        <v/>
      </c>
      <c r="E24" s="11" t="str">
        <f>IF($A24="","",'01_YesNo診断'!G30)</f>
        <v/>
      </c>
      <c r="F24" s="11" t="str">
        <f>IF($A24="","",'01_YesNo診断'!H30)</f>
        <v/>
      </c>
      <c r="G24" s="49"/>
      <c r="H24" s="50"/>
    </row>
    <row r="25" spans="1:8">
      <c r="A25" s="43"/>
      <c r="D25" s="43"/>
    </row>
    <row r="26" spans="1:8" ht="13.5" customHeight="1">
      <c r="A26" s="98" t="s">
        <v>105</v>
      </c>
      <c r="B26" s="98"/>
      <c r="C26" s="98"/>
      <c r="D26" s="98"/>
      <c r="E26" s="98"/>
      <c r="F26" s="98"/>
      <c r="G26" s="98"/>
      <c r="H26" s="98"/>
    </row>
    <row r="27" spans="1:8" ht="22.5" customHeight="1">
      <c r="A27" s="98"/>
      <c r="B27" s="98"/>
      <c r="C27" s="98"/>
      <c r="D27" s="98"/>
      <c r="E27" s="98"/>
      <c r="F27" s="98"/>
      <c r="G27" s="98"/>
      <c r="H27" s="98"/>
    </row>
    <row r="28" spans="1:8" ht="51.5" customHeight="1">
      <c r="A28" s="98"/>
      <c r="B28" s="98"/>
      <c r="C28" s="98"/>
      <c r="D28" s="98"/>
      <c r="E28" s="98"/>
      <c r="F28" s="98"/>
      <c r="G28" s="98"/>
      <c r="H28" s="98"/>
    </row>
  </sheetData>
  <sheetProtection sheet="1" objects="1" scenarios="1"/>
  <mergeCells count="3">
    <mergeCell ref="A1:H1"/>
    <mergeCell ref="A2:H2"/>
    <mergeCell ref="A26:H28"/>
  </mergeCells>
  <phoneticPr fontId="1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1"/>
  <sheetViews>
    <sheetView topLeftCell="D1" workbookViewId="0"/>
  </sheetViews>
  <sheetFormatPr defaultRowHeight="14"/>
  <cols>
    <col min="1" max="1" width="6" customWidth="1"/>
    <col min="2" max="2" width="18" customWidth="1"/>
    <col min="3" max="3" width="42" customWidth="1"/>
    <col min="4" max="4" width="10" customWidth="1"/>
    <col min="5" max="5" width="48" customWidth="1"/>
    <col min="6" max="6" width="22" customWidth="1"/>
    <col min="7" max="7" width="12" customWidth="1"/>
    <col min="8" max="8" width="8" customWidth="1"/>
  </cols>
  <sheetData>
    <row r="1" spans="1:14" ht="18.649999999999999" customHeight="1">
      <c r="A1" s="1" t="s">
        <v>8</v>
      </c>
      <c r="B1" s="2" t="s">
        <v>9</v>
      </c>
      <c r="C1" s="2" t="s">
        <v>10</v>
      </c>
      <c r="D1" s="2" t="s">
        <v>12</v>
      </c>
      <c r="E1" s="2" t="s">
        <v>106</v>
      </c>
      <c r="F1" s="2" t="s">
        <v>107</v>
      </c>
      <c r="G1" s="2" t="s">
        <v>108</v>
      </c>
      <c r="H1" s="3" t="s">
        <v>109</v>
      </c>
      <c r="J1" s="13" t="s">
        <v>110</v>
      </c>
      <c r="K1" s="14" t="s">
        <v>111</v>
      </c>
      <c r="M1" s="13" t="s">
        <v>112</v>
      </c>
      <c r="N1" s="14" t="s">
        <v>111</v>
      </c>
    </row>
    <row r="2" spans="1:14" ht="33">
      <c r="A2" s="4">
        <v>1</v>
      </c>
      <c r="B2" s="5" t="s">
        <v>16</v>
      </c>
      <c r="C2" s="5" t="s">
        <v>17</v>
      </c>
      <c r="D2" s="5" t="s">
        <v>18</v>
      </c>
      <c r="E2" s="5" t="s">
        <v>113</v>
      </c>
      <c r="F2" s="5" t="s">
        <v>19</v>
      </c>
      <c r="G2" s="5" t="s">
        <v>114</v>
      </c>
      <c r="H2" s="6">
        <v>3</v>
      </c>
      <c r="J2" t="s">
        <v>11</v>
      </c>
      <c r="K2" t="s">
        <v>115</v>
      </c>
      <c r="M2" t="s">
        <v>4</v>
      </c>
      <c r="N2" t="s">
        <v>116</v>
      </c>
    </row>
    <row r="3" spans="1:14" ht="33">
      <c r="A3" s="7">
        <v>2</v>
      </c>
      <c r="B3" s="8" t="s">
        <v>16</v>
      </c>
      <c r="C3" s="8" t="s">
        <v>20</v>
      </c>
      <c r="D3" s="8" t="s">
        <v>18</v>
      </c>
      <c r="E3" s="8" t="s">
        <v>117</v>
      </c>
      <c r="F3" s="8" t="s">
        <v>19</v>
      </c>
      <c r="G3" s="8" t="s">
        <v>114</v>
      </c>
      <c r="H3" s="9">
        <v>3</v>
      </c>
      <c r="J3" t="s">
        <v>11</v>
      </c>
      <c r="K3" t="s">
        <v>118</v>
      </c>
      <c r="M3" t="s">
        <v>4</v>
      </c>
      <c r="N3" t="s">
        <v>119</v>
      </c>
    </row>
    <row r="4" spans="1:14" ht="33">
      <c r="A4" s="7">
        <v>3</v>
      </c>
      <c r="B4" s="8" t="s">
        <v>21</v>
      </c>
      <c r="C4" s="8" t="s">
        <v>22</v>
      </c>
      <c r="D4" s="8" t="s">
        <v>18</v>
      </c>
      <c r="E4" s="8" t="s">
        <v>120</v>
      </c>
      <c r="F4" s="8" t="s">
        <v>23</v>
      </c>
      <c r="G4" s="8" t="s">
        <v>114</v>
      </c>
      <c r="H4" s="9">
        <v>3</v>
      </c>
      <c r="M4" t="s">
        <v>5</v>
      </c>
      <c r="N4" t="s">
        <v>121</v>
      </c>
    </row>
    <row r="5" spans="1:14" ht="33">
      <c r="A5" s="7">
        <v>4</v>
      </c>
      <c r="B5" s="8" t="s">
        <v>24</v>
      </c>
      <c r="C5" s="8" t="s">
        <v>25</v>
      </c>
      <c r="D5" s="8" t="s">
        <v>18</v>
      </c>
      <c r="E5" s="8" t="s">
        <v>122</v>
      </c>
      <c r="F5" s="8" t="s">
        <v>23</v>
      </c>
      <c r="G5" s="8" t="s">
        <v>114</v>
      </c>
      <c r="H5" s="9">
        <v>3</v>
      </c>
      <c r="M5" t="s">
        <v>5</v>
      </c>
      <c r="N5" t="s">
        <v>123</v>
      </c>
    </row>
    <row r="6" spans="1:14" ht="33">
      <c r="A6" s="7">
        <v>5</v>
      </c>
      <c r="B6" s="8" t="s">
        <v>24</v>
      </c>
      <c r="C6" s="8" t="s">
        <v>26</v>
      </c>
      <c r="D6" s="8" t="s">
        <v>27</v>
      </c>
      <c r="E6" s="8" t="s">
        <v>124</v>
      </c>
      <c r="F6" s="8" t="s">
        <v>23</v>
      </c>
      <c r="G6" s="8" t="s">
        <v>114</v>
      </c>
      <c r="H6" s="9">
        <v>2</v>
      </c>
      <c r="M6" t="s">
        <v>6</v>
      </c>
      <c r="N6" t="s">
        <v>125</v>
      </c>
    </row>
    <row r="7" spans="1:14" ht="33">
      <c r="A7" s="7">
        <v>6</v>
      </c>
      <c r="B7" s="8" t="s">
        <v>28</v>
      </c>
      <c r="C7" s="8" t="s">
        <v>29</v>
      </c>
      <c r="D7" s="8" t="s">
        <v>27</v>
      </c>
      <c r="E7" s="8" t="s">
        <v>126</v>
      </c>
      <c r="F7" s="8" t="s">
        <v>19</v>
      </c>
      <c r="G7" s="8" t="s">
        <v>114</v>
      </c>
      <c r="H7" s="9">
        <v>2</v>
      </c>
      <c r="M7" t="s">
        <v>6</v>
      </c>
      <c r="N7" t="s">
        <v>127</v>
      </c>
    </row>
    <row r="8" spans="1:14" ht="33">
      <c r="A8" s="7">
        <v>7</v>
      </c>
      <c r="B8" s="8" t="s">
        <v>30</v>
      </c>
      <c r="C8" s="8" t="s">
        <v>31</v>
      </c>
      <c r="D8" s="8" t="s">
        <v>27</v>
      </c>
      <c r="E8" s="8" t="s">
        <v>128</v>
      </c>
      <c r="F8" s="8" t="s">
        <v>19</v>
      </c>
      <c r="G8" s="8" t="s">
        <v>114</v>
      </c>
      <c r="H8" s="9">
        <v>2</v>
      </c>
      <c r="M8" t="s">
        <v>6</v>
      </c>
      <c r="N8" t="s">
        <v>129</v>
      </c>
    </row>
    <row r="9" spans="1:14" ht="33">
      <c r="A9" s="7">
        <v>8</v>
      </c>
      <c r="B9" s="8" t="s">
        <v>32</v>
      </c>
      <c r="C9" s="8" t="s">
        <v>33</v>
      </c>
      <c r="D9" s="8" t="s">
        <v>18</v>
      </c>
      <c r="E9" s="8" t="s">
        <v>130</v>
      </c>
      <c r="F9" s="8" t="s">
        <v>34</v>
      </c>
      <c r="G9" s="8" t="s">
        <v>114</v>
      </c>
      <c r="H9" s="9">
        <v>3</v>
      </c>
      <c r="M9" t="s">
        <v>6</v>
      </c>
      <c r="N9" t="s">
        <v>131</v>
      </c>
    </row>
    <row r="10" spans="1:14" ht="33">
      <c r="A10" s="7">
        <v>9</v>
      </c>
      <c r="B10" s="8" t="s">
        <v>35</v>
      </c>
      <c r="C10" s="8" t="s">
        <v>36</v>
      </c>
      <c r="D10" s="8" t="s">
        <v>18</v>
      </c>
      <c r="E10" s="8" t="s">
        <v>132</v>
      </c>
      <c r="F10" s="8" t="s">
        <v>37</v>
      </c>
      <c r="G10" s="8" t="s">
        <v>114</v>
      </c>
      <c r="H10" s="9">
        <v>3</v>
      </c>
    </row>
    <row r="11" spans="1:14" ht="33">
      <c r="A11" s="7">
        <v>10</v>
      </c>
      <c r="B11" s="8" t="s">
        <v>35</v>
      </c>
      <c r="C11" s="8" t="s">
        <v>38</v>
      </c>
      <c r="D11" s="8" t="s">
        <v>18</v>
      </c>
      <c r="E11" s="8" t="s">
        <v>133</v>
      </c>
      <c r="F11" s="8" t="s">
        <v>37</v>
      </c>
      <c r="G11" s="8" t="s">
        <v>114</v>
      </c>
      <c r="H11" s="9">
        <v>3</v>
      </c>
    </row>
    <row r="12" spans="1:14" ht="33">
      <c r="A12" s="7">
        <v>11</v>
      </c>
      <c r="B12" s="8" t="s">
        <v>39</v>
      </c>
      <c r="C12" s="8" t="s">
        <v>40</v>
      </c>
      <c r="D12" s="8" t="s">
        <v>27</v>
      </c>
      <c r="E12" s="8" t="s">
        <v>134</v>
      </c>
      <c r="F12" s="8" t="s">
        <v>41</v>
      </c>
      <c r="G12" s="8" t="s">
        <v>114</v>
      </c>
      <c r="H12" s="9">
        <v>2</v>
      </c>
      <c r="J12" s="99" t="s">
        <v>135</v>
      </c>
      <c r="K12" s="100"/>
      <c r="L12" s="100"/>
      <c r="M12" s="100"/>
      <c r="N12" s="101"/>
    </row>
    <row r="13" spans="1:14" ht="33">
      <c r="A13" s="7">
        <v>12</v>
      </c>
      <c r="B13" s="8" t="s">
        <v>42</v>
      </c>
      <c r="C13" s="8" t="s">
        <v>43</v>
      </c>
      <c r="D13" s="8" t="s">
        <v>44</v>
      </c>
      <c r="E13" s="8" t="s">
        <v>136</v>
      </c>
      <c r="F13" s="8" t="s">
        <v>45</v>
      </c>
      <c r="G13" s="8" t="s">
        <v>114</v>
      </c>
      <c r="H13" s="9">
        <v>1</v>
      </c>
      <c r="J13" s="102"/>
      <c r="K13" s="103"/>
      <c r="L13" s="103"/>
      <c r="M13" s="103"/>
      <c r="N13" s="104"/>
    </row>
    <row r="14" spans="1:14" ht="33">
      <c r="A14" s="7">
        <v>13</v>
      </c>
      <c r="B14" s="8" t="s">
        <v>46</v>
      </c>
      <c r="C14" s="8" t="s">
        <v>47</v>
      </c>
      <c r="D14" s="8" t="s">
        <v>44</v>
      </c>
      <c r="E14" s="8" t="s">
        <v>137</v>
      </c>
      <c r="F14" s="8" t="s">
        <v>48</v>
      </c>
      <c r="G14" s="8" t="s">
        <v>114</v>
      </c>
      <c r="H14" s="9">
        <v>1</v>
      </c>
      <c r="J14" s="102"/>
      <c r="K14" s="103"/>
      <c r="L14" s="103"/>
      <c r="M14" s="103"/>
      <c r="N14" s="104"/>
    </row>
    <row r="15" spans="1:14" ht="33">
      <c r="A15" s="7">
        <v>14</v>
      </c>
      <c r="B15" s="8" t="s">
        <v>49</v>
      </c>
      <c r="C15" s="8" t="s">
        <v>50</v>
      </c>
      <c r="D15" s="8" t="s">
        <v>27</v>
      </c>
      <c r="E15" s="8" t="s">
        <v>138</v>
      </c>
      <c r="F15" s="8" t="s">
        <v>19</v>
      </c>
      <c r="G15" s="8" t="s">
        <v>114</v>
      </c>
      <c r="H15" s="9">
        <v>2</v>
      </c>
      <c r="J15" s="102"/>
      <c r="K15" s="103"/>
      <c r="L15" s="103"/>
      <c r="M15" s="103"/>
      <c r="N15" s="104"/>
    </row>
    <row r="16" spans="1:14" ht="33">
      <c r="A16" s="7">
        <v>15</v>
      </c>
      <c r="B16" s="8" t="s">
        <v>51</v>
      </c>
      <c r="C16" s="8" t="s">
        <v>52</v>
      </c>
      <c r="D16" s="8" t="s">
        <v>44</v>
      </c>
      <c r="E16" s="8" t="s">
        <v>139</v>
      </c>
      <c r="F16" s="8" t="s">
        <v>53</v>
      </c>
      <c r="G16" s="8" t="s">
        <v>114</v>
      </c>
      <c r="H16" s="9">
        <v>1</v>
      </c>
      <c r="J16" s="102"/>
      <c r="K16" s="103"/>
      <c r="L16" s="103"/>
      <c r="M16" s="103"/>
      <c r="N16" s="104"/>
    </row>
    <row r="17" spans="1:14" ht="33">
      <c r="A17" s="7">
        <v>16</v>
      </c>
      <c r="B17" s="8" t="s">
        <v>54</v>
      </c>
      <c r="C17" s="8" t="s">
        <v>55</v>
      </c>
      <c r="D17" s="8" t="s">
        <v>18</v>
      </c>
      <c r="E17" s="8" t="s">
        <v>140</v>
      </c>
      <c r="F17" s="8" t="s">
        <v>56</v>
      </c>
      <c r="G17" s="8" t="s">
        <v>141</v>
      </c>
      <c r="H17" s="9">
        <v>3</v>
      </c>
      <c r="J17" s="102"/>
      <c r="K17" s="103"/>
      <c r="L17" s="103"/>
      <c r="M17" s="103"/>
      <c r="N17" s="104"/>
    </row>
    <row r="18" spans="1:14" ht="33">
      <c r="A18" s="7">
        <v>17</v>
      </c>
      <c r="B18" s="8" t="s">
        <v>54</v>
      </c>
      <c r="C18" s="8" t="s">
        <v>57</v>
      </c>
      <c r="D18" s="8" t="s">
        <v>18</v>
      </c>
      <c r="E18" s="8" t="s">
        <v>142</v>
      </c>
      <c r="F18" s="8" t="s">
        <v>56</v>
      </c>
      <c r="G18" s="8" t="s">
        <v>141</v>
      </c>
      <c r="H18" s="9">
        <v>3</v>
      </c>
      <c r="J18" s="102"/>
      <c r="K18" s="103"/>
      <c r="L18" s="103"/>
      <c r="M18" s="103"/>
      <c r="N18" s="104"/>
    </row>
    <row r="19" spans="1:14" ht="33">
      <c r="A19" s="7">
        <v>18</v>
      </c>
      <c r="B19" s="8" t="s">
        <v>54</v>
      </c>
      <c r="C19" s="8" t="s">
        <v>58</v>
      </c>
      <c r="D19" s="8" t="s">
        <v>18</v>
      </c>
      <c r="E19" s="8" t="s">
        <v>143</v>
      </c>
      <c r="F19" s="8" t="s">
        <v>56</v>
      </c>
      <c r="G19" s="8" t="s">
        <v>141</v>
      </c>
      <c r="H19" s="9">
        <v>3</v>
      </c>
      <c r="J19" s="105"/>
      <c r="K19" s="106"/>
      <c r="L19" s="106"/>
      <c r="M19" s="106"/>
      <c r="N19" s="107"/>
    </row>
    <row r="20" spans="1:14" ht="33">
      <c r="A20" s="7">
        <v>19</v>
      </c>
      <c r="B20" s="8" t="s">
        <v>54</v>
      </c>
      <c r="C20" s="8" t="s">
        <v>59</v>
      </c>
      <c r="D20" s="8" t="s">
        <v>18</v>
      </c>
      <c r="E20" s="8" t="s">
        <v>144</v>
      </c>
      <c r="F20" s="8" t="s">
        <v>56</v>
      </c>
      <c r="G20" s="8" t="s">
        <v>141</v>
      </c>
      <c r="H20" s="9">
        <v>3</v>
      </c>
    </row>
    <row r="21" spans="1:14" ht="33">
      <c r="A21" s="10">
        <v>20</v>
      </c>
      <c r="B21" s="11" t="s">
        <v>54</v>
      </c>
      <c r="C21" s="11" t="s">
        <v>60</v>
      </c>
      <c r="D21" s="11" t="s">
        <v>18</v>
      </c>
      <c r="E21" s="11" t="s">
        <v>145</v>
      </c>
      <c r="F21" s="11" t="s">
        <v>56</v>
      </c>
      <c r="G21" s="11" t="s">
        <v>141</v>
      </c>
      <c r="H21" s="12">
        <v>3</v>
      </c>
    </row>
  </sheetData>
  <mergeCells count="1">
    <mergeCell ref="J12:N19"/>
  </mergeCells>
  <phoneticPr fontId="1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01_YesNo診断</vt:lpstr>
      <vt:lpstr>02_診断結果</vt:lpstr>
      <vt:lpstr>03_改善アクション</vt:lpstr>
      <vt:lpstr>04_マスタ・説明</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KUNIO YOSHITA</dc:creator>
  <cp:lastModifiedBy>KUNIO YOSHITA</cp:lastModifiedBy>
  <dcterms:created xsi:type="dcterms:W3CDTF">2026-09-11T00:25:41Z</dcterms:created>
  <dcterms:modified xsi:type="dcterms:W3CDTF">2026-09-14T05:18:05Z</dcterms:modified>
</cp:coreProperties>
</file>